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525" windowWidth="14715" windowHeight="7680" firstSheet="11" activeTab="15"/>
  </bookViews>
  <sheets>
    <sheet name="นำเสนอวิเคราะห์ตามขนาดโรงเรียน" sheetId="20" r:id="rId1"/>
    <sheet name="สรุปเปรียบเทียบ8สาระ" sheetId="19" r:id="rId2"/>
    <sheet name="1.สรุป นฐ.1 55" sheetId="6" r:id="rId3"/>
    <sheet name="2.เรียงเฉลี่ย 8 กลุ่มสาระ" sheetId="3" r:id="rId4"/>
    <sheet name="3.เรียงเฉลี่ยเพิ่มลด" sheetId="2" r:id="rId5"/>
    <sheet name="4.เรียงรายวิชา " sheetId="4" r:id="rId6"/>
    <sheet name="5.สรุปกลุ่ม" sheetId="7" r:id="rId7"/>
    <sheet name="6.สรุป 55 รายกลุ่ม" sheetId="5" r:id="rId8"/>
    <sheet name="7.บูรพาศึกษา" sheetId="9" r:id="rId9"/>
    <sheet name="8.พระปฐมเจดีย์" sheetId="10" r:id="rId10"/>
    <sheet name="9.เมืองนครปฐม" sheetId="11" r:id="rId11"/>
    <sheet name="10.ปฐมนคร" sheetId="12" r:id="rId12"/>
    <sheet name="11.กำแพงแสน1" sheetId="13" r:id="rId13"/>
    <sheet name="12.กำแพงแสน2" sheetId="14" r:id="rId14"/>
    <sheet name="13.กำแพงแสน3" sheetId="15" r:id="rId15"/>
    <sheet name="14.กำแพงแสน4" sheetId="16" r:id="rId16"/>
    <sheet name="15.บ้านหลวง" sheetId="17" r:id="rId17"/>
    <sheet name="16.ดอนตูม" sheetId="18" r:id="rId18"/>
    <sheet name="17.ราษฎร์พัฒนา55" sheetId="8" r:id="rId19"/>
  </sheets>
  <definedNames>
    <definedName name="_xlnm.Print_Titles" localSheetId="11">'10.ปฐมนคร'!$5:$6</definedName>
    <definedName name="_xlnm.Print_Titles" localSheetId="12">'11.กำแพงแสน1'!$5:$6</definedName>
    <definedName name="_xlnm.Print_Titles" localSheetId="13">'12.กำแพงแสน2'!$5:$6</definedName>
    <definedName name="_xlnm.Print_Titles" localSheetId="14">'13.กำแพงแสน3'!$5:$6</definedName>
    <definedName name="_xlnm.Print_Titles" localSheetId="15">'14.กำแพงแสน4'!$5:$6</definedName>
    <definedName name="_xlnm.Print_Titles" localSheetId="16">'15.บ้านหลวง'!$5:$6</definedName>
    <definedName name="_xlnm.Print_Titles" localSheetId="17">'16.ดอนตูม'!$5:$6</definedName>
    <definedName name="_xlnm.Print_Titles" localSheetId="3">'2.เรียงเฉลี่ย 8 กลุ่มสาระ'!$1:$13</definedName>
    <definedName name="_xlnm.Print_Titles" localSheetId="4">'3.เรียงเฉลี่ยเพิ่มลด'!$1:$13</definedName>
    <definedName name="_xlnm.Print_Titles" localSheetId="5">'4.เรียงรายวิชา '!$5:$7</definedName>
    <definedName name="_xlnm.Print_Titles" localSheetId="6">'5.สรุปกลุ่ม'!$5:$6</definedName>
    <definedName name="_xlnm.Print_Titles" localSheetId="8">'7.บูรพาศึกษา'!$5:$6</definedName>
    <definedName name="_xlnm.Print_Titles" localSheetId="9">'8.พระปฐมเจดีย์'!$5:$6</definedName>
    <definedName name="_xlnm.Print_Titles" localSheetId="10">'9.เมืองนครปฐม'!$5:$6</definedName>
    <definedName name="_xlnm.Print_Titles" localSheetId="0">นำเสนอวิเคราะห์ตามขนาดโรงเรียน!$5:$7</definedName>
  </definedNames>
  <calcPr calcId="145621"/>
</workbook>
</file>

<file path=xl/calcChain.xml><?xml version="1.0" encoding="utf-8"?>
<calcChain xmlns="http://schemas.openxmlformats.org/spreadsheetml/2006/main">
  <c r="D142" i="20"/>
  <c r="AK141"/>
  <c r="AJ141"/>
  <c r="AD141"/>
  <c r="AE141" s="1"/>
  <c r="AB141"/>
  <c r="Y141"/>
  <c r="V141"/>
  <c r="S141"/>
  <c r="P141"/>
  <c r="M141"/>
  <c r="J141"/>
  <c r="G141"/>
  <c r="AK140"/>
  <c r="AJ140"/>
  <c r="AD140"/>
  <c r="AE140" s="1"/>
  <c r="AB140"/>
  <c r="Y140"/>
  <c r="V140"/>
  <c r="S140"/>
  <c r="P140"/>
  <c r="M140"/>
  <c r="J140"/>
  <c r="G140"/>
  <c r="AK139"/>
  <c r="AJ139"/>
  <c r="AD139"/>
  <c r="AE139" s="1"/>
  <c r="AB139"/>
  <c r="Y139"/>
  <c r="V139"/>
  <c r="S139"/>
  <c r="P139"/>
  <c r="M139"/>
  <c r="J139"/>
  <c r="G139"/>
  <c r="AK138"/>
  <c r="AJ138"/>
  <c r="AD138"/>
  <c r="AE138" s="1"/>
  <c r="AB138"/>
  <c r="Y138"/>
  <c r="V138"/>
  <c r="S138"/>
  <c r="P138"/>
  <c r="M138"/>
  <c r="J138"/>
  <c r="G138"/>
  <c r="AK137"/>
  <c r="AJ137"/>
  <c r="AD137"/>
  <c r="AE137" s="1"/>
  <c r="AB137"/>
  <c r="Y137"/>
  <c r="V137"/>
  <c r="S137"/>
  <c r="P137"/>
  <c r="M137"/>
  <c r="J137"/>
  <c r="G137"/>
  <c r="AK136"/>
  <c r="AJ136"/>
  <c r="AD136"/>
  <c r="AE136" s="1"/>
  <c r="AB136"/>
  <c r="Y136"/>
  <c r="V136"/>
  <c r="S136"/>
  <c r="P136"/>
  <c r="M136"/>
  <c r="J136"/>
  <c r="G136"/>
  <c r="AK135"/>
  <c r="AJ135"/>
  <c r="AD135"/>
  <c r="AE135" s="1"/>
  <c r="AB135"/>
  <c r="Y135"/>
  <c r="V135"/>
  <c r="S135"/>
  <c r="P135"/>
  <c r="M135"/>
  <c r="J135"/>
  <c r="G135"/>
  <c r="AK134"/>
  <c r="AJ134"/>
  <c r="AD134"/>
  <c r="AE134" s="1"/>
  <c r="AB134"/>
  <c r="Y134"/>
  <c r="V134"/>
  <c r="S134"/>
  <c r="P134"/>
  <c r="M134"/>
  <c r="J134"/>
  <c r="G134"/>
  <c r="AK133"/>
  <c r="AJ133"/>
  <c r="AD133"/>
  <c r="AE133" s="1"/>
  <c r="AB133"/>
  <c r="Y133"/>
  <c r="V133"/>
  <c r="S133"/>
  <c r="P133"/>
  <c r="M133"/>
  <c r="J133"/>
  <c r="G133"/>
  <c r="AK132"/>
  <c r="AJ132"/>
  <c r="AD132"/>
  <c r="AE132" s="1"/>
  <c r="AB132"/>
  <c r="Y132"/>
  <c r="V132"/>
  <c r="S132"/>
  <c r="P132"/>
  <c r="M132"/>
  <c r="J132"/>
  <c r="G132"/>
  <c r="AK131"/>
  <c r="AJ131"/>
  <c r="AD131"/>
  <c r="AE131" s="1"/>
  <c r="AB131"/>
  <c r="Y131"/>
  <c r="V131"/>
  <c r="S131"/>
  <c r="P131"/>
  <c r="M131"/>
  <c r="J131"/>
  <c r="G131"/>
  <c r="AK130"/>
  <c r="AJ130"/>
  <c r="AD130"/>
  <c r="AE130" s="1"/>
  <c r="AB130"/>
  <c r="Y130"/>
  <c r="V130"/>
  <c r="S130"/>
  <c r="P130"/>
  <c r="M130"/>
  <c r="J130"/>
  <c r="G130"/>
  <c r="AK129"/>
  <c r="AJ129"/>
  <c r="AD129"/>
  <c r="AE129" s="1"/>
  <c r="AB129"/>
  <c r="Y129"/>
  <c r="V129"/>
  <c r="S129"/>
  <c r="P129"/>
  <c r="M129"/>
  <c r="J129"/>
  <c r="G129"/>
  <c r="AK128"/>
  <c r="AJ128"/>
  <c r="AD128"/>
  <c r="AE128" s="1"/>
  <c r="AB128"/>
  <c r="Y128"/>
  <c r="V128"/>
  <c r="S128"/>
  <c r="P128"/>
  <c r="M128"/>
  <c r="J128"/>
  <c r="G128"/>
  <c r="AK127"/>
  <c r="AJ127"/>
  <c r="AD127"/>
  <c r="AE127" s="1"/>
  <c r="AB127"/>
  <c r="Y127"/>
  <c r="V127"/>
  <c r="S127"/>
  <c r="P127"/>
  <c r="M127"/>
  <c r="J127"/>
  <c r="G127"/>
  <c r="AK126"/>
  <c r="AJ126"/>
  <c r="AD126"/>
  <c r="AE126" s="1"/>
  <c r="AB126"/>
  <c r="Y126"/>
  <c r="V126"/>
  <c r="S126"/>
  <c r="P126"/>
  <c r="M126"/>
  <c r="J126"/>
  <c r="G126"/>
  <c r="AK125"/>
  <c r="AJ125"/>
  <c r="AD125"/>
  <c r="AE125" s="1"/>
  <c r="AB125"/>
  <c r="Y125"/>
  <c r="V125"/>
  <c r="S125"/>
  <c r="P125"/>
  <c r="M125"/>
  <c r="J125"/>
  <c r="G125"/>
  <c r="AK124"/>
  <c r="AJ124"/>
  <c r="AD124"/>
  <c r="AE124" s="1"/>
  <c r="AB124"/>
  <c r="Y124"/>
  <c r="V124"/>
  <c r="S124"/>
  <c r="P124"/>
  <c r="M124"/>
  <c r="J124"/>
  <c r="G124"/>
  <c r="AK123"/>
  <c r="AJ123"/>
  <c r="AD123"/>
  <c r="AE123" s="1"/>
  <c r="AB123"/>
  <c r="Y123"/>
  <c r="V123"/>
  <c r="S123"/>
  <c r="P123"/>
  <c r="M123"/>
  <c r="J123"/>
  <c r="G123"/>
  <c r="AK122"/>
  <c r="AJ122"/>
  <c r="AD122"/>
  <c r="AE122" s="1"/>
  <c r="AB122"/>
  <c r="Y122"/>
  <c r="V122"/>
  <c r="S122"/>
  <c r="P122"/>
  <c r="M122"/>
  <c r="J122"/>
  <c r="G122"/>
  <c r="AK121"/>
  <c r="AJ121"/>
  <c r="AD121"/>
  <c r="AE121" s="1"/>
  <c r="AB121"/>
  <c r="Y121"/>
  <c r="V121"/>
  <c r="S121"/>
  <c r="P121"/>
  <c r="M121"/>
  <c r="J121"/>
  <c r="G121"/>
  <c r="AK120"/>
  <c r="AJ120"/>
  <c r="AD120"/>
  <c r="AE120" s="1"/>
  <c r="AB120"/>
  <c r="Y120"/>
  <c r="V120"/>
  <c r="S120"/>
  <c r="P120"/>
  <c r="M120"/>
  <c r="J120"/>
  <c r="G120"/>
  <c r="AK119"/>
  <c r="AJ119"/>
  <c r="AD119"/>
  <c r="AE119" s="1"/>
  <c r="AB119"/>
  <c r="Y119"/>
  <c r="V119"/>
  <c r="S119"/>
  <c r="P119"/>
  <c r="M119"/>
  <c r="J119"/>
  <c r="G119"/>
  <c r="AK118"/>
  <c r="AJ118"/>
  <c r="AD118"/>
  <c r="AE118" s="1"/>
  <c r="AB118"/>
  <c r="Y118"/>
  <c r="V118"/>
  <c r="S118"/>
  <c r="P118"/>
  <c r="M118"/>
  <c r="J118"/>
  <c r="G118"/>
  <c r="AK117"/>
  <c r="AJ117"/>
  <c r="AD117"/>
  <c r="AE117" s="1"/>
  <c r="AB117"/>
  <c r="Y117"/>
  <c r="V117"/>
  <c r="S117"/>
  <c r="P117"/>
  <c r="M117"/>
  <c r="J117"/>
  <c r="G117"/>
  <c r="AK116"/>
  <c r="AJ116"/>
  <c r="AD116"/>
  <c r="AE116" s="1"/>
  <c r="AB116"/>
  <c r="Y116"/>
  <c r="V116"/>
  <c r="S116"/>
  <c r="P116"/>
  <c r="M116"/>
  <c r="J116"/>
  <c r="G116"/>
  <c r="AK115"/>
  <c r="AJ115"/>
  <c r="AD115"/>
  <c r="AE115" s="1"/>
  <c r="AB115"/>
  <c r="Y115"/>
  <c r="V115"/>
  <c r="S115"/>
  <c r="P115"/>
  <c r="M115"/>
  <c r="J115"/>
  <c r="G115"/>
  <c r="AK114"/>
  <c r="AJ114"/>
  <c r="AD114"/>
  <c r="AE114" s="1"/>
  <c r="AB114"/>
  <c r="Y114"/>
  <c r="V114"/>
  <c r="S114"/>
  <c r="P114"/>
  <c r="M114"/>
  <c r="J114"/>
  <c r="G114"/>
  <c r="AK113"/>
  <c r="AJ113"/>
  <c r="AD113"/>
  <c r="AE113" s="1"/>
  <c r="AB113"/>
  <c r="Y113"/>
  <c r="V113"/>
  <c r="S113"/>
  <c r="P113"/>
  <c r="M113"/>
  <c r="J113"/>
  <c r="G113"/>
  <c r="AK112"/>
  <c r="AJ112"/>
  <c r="AD112"/>
  <c r="AE112" s="1"/>
  <c r="AB112"/>
  <c r="Y112"/>
  <c r="V112"/>
  <c r="S112"/>
  <c r="P112"/>
  <c r="M112"/>
  <c r="J112"/>
  <c r="G112"/>
  <c r="AK111"/>
  <c r="AJ111"/>
  <c r="AD111"/>
  <c r="AE111" s="1"/>
  <c r="AB111"/>
  <c r="Y111"/>
  <c r="V111"/>
  <c r="S111"/>
  <c r="P111"/>
  <c r="M111"/>
  <c r="J111"/>
  <c r="G111"/>
  <c r="AK110"/>
  <c r="AJ110"/>
  <c r="AD110"/>
  <c r="AE110" s="1"/>
  <c r="AB110"/>
  <c r="Y110"/>
  <c r="V110"/>
  <c r="S110"/>
  <c r="P110"/>
  <c r="M110"/>
  <c r="J110"/>
  <c r="G110"/>
  <c r="AK109"/>
  <c r="AJ109"/>
  <c r="AD109"/>
  <c r="AE109" s="1"/>
  <c r="AB109"/>
  <c r="Y109"/>
  <c r="V109"/>
  <c r="S109"/>
  <c r="P109"/>
  <c r="M109"/>
  <c r="J109"/>
  <c r="G109"/>
  <c r="AK108"/>
  <c r="AJ108"/>
  <c r="AD108"/>
  <c r="AE108" s="1"/>
  <c r="AB108"/>
  <c r="Y108"/>
  <c r="V108"/>
  <c r="S108"/>
  <c r="P108"/>
  <c r="M108"/>
  <c r="J108"/>
  <c r="G108"/>
  <c r="AK107"/>
  <c r="AJ107"/>
  <c r="AD107"/>
  <c r="AE107" s="1"/>
  <c r="AB107"/>
  <c r="Y107"/>
  <c r="V107"/>
  <c r="S107"/>
  <c r="P107"/>
  <c r="M107"/>
  <c r="J107"/>
  <c r="G107"/>
  <c r="AK106"/>
  <c r="AJ106"/>
  <c r="AD106"/>
  <c r="AE106" s="1"/>
  <c r="AB106"/>
  <c r="Y106"/>
  <c r="V106"/>
  <c r="S106"/>
  <c r="P106"/>
  <c r="M106"/>
  <c r="J106"/>
  <c r="G106"/>
  <c r="AK105"/>
  <c r="AJ105"/>
  <c r="AD105"/>
  <c r="AE105" s="1"/>
  <c r="AB105"/>
  <c r="Y105"/>
  <c r="V105"/>
  <c r="S105"/>
  <c r="P105"/>
  <c r="M105"/>
  <c r="J105"/>
  <c r="G105"/>
  <c r="AK104"/>
  <c r="AJ104"/>
  <c r="AD104"/>
  <c r="AE104" s="1"/>
  <c r="AB104"/>
  <c r="Y104"/>
  <c r="V104"/>
  <c r="S104"/>
  <c r="P104"/>
  <c r="M104"/>
  <c r="J104"/>
  <c r="G104"/>
  <c r="AK103"/>
  <c r="AJ103"/>
  <c r="AD103"/>
  <c r="AE103" s="1"/>
  <c r="AB103"/>
  <c r="Y103"/>
  <c r="V103"/>
  <c r="S103"/>
  <c r="P103"/>
  <c r="M103"/>
  <c r="J103"/>
  <c r="G103"/>
  <c r="AK102"/>
  <c r="AJ102"/>
  <c r="AD102"/>
  <c r="AE102" s="1"/>
  <c r="AB102"/>
  <c r="Y102"/>
  <c r="V102"/>
  <c r="S102"/>
  <c r="P102"/>
  <c r="M102"/>
  <c r="J102"/>
  <c r="G102"/>
  <c r="AK101"/>
  <c r="AJ101"/>
  <c r="AD101"/>
  <c r="AE101" s="1"/>
  <c r="AB101"/>
  <c r="Y101"/>
  <c r="V101"/>
  <c r="S101"/>
  <c r="P101"/>
  <c r="M101"/>
  <c r="J101"/>
  <c r="G101"/>
  <c r="AK100"/>
  <c r="AJ100"/>
  <c r="AD100"/>
  <c r="AE100" s="1"/>
  <c r="AB100"/>
  <c r="Y100"/>
  <c r="V100"/>
  <c r="S100"/>
  <c r="P100"/>
  <c r="M100"/>
  <c r="J100"/>
  <c r="G100"/>
  <c r="AK99"/>
  <c r="AJ99"/>
  <c r="AD99"/>
  <c r="AE99" s="1"/>
  <c r="AB99"/>
  <c r="Y99"/>
  <c r="V99"/>
  <c r="S99"/>
  <c r="P99"/>
  <c r="M99"/>
  <c r="J99"/>
  <c r="G99"/>
  <c r="AK98"/>
  <c r="AJ98"/>
  <c r="AD98"/>
  <c r="AE98" s="1"/>
  <c r="AB98"/>
  <c r="Y98"/>
  <c r="V98"/>
  <c r="S98"/>
  <c r="P98"/>
  <c r="M98"/>
  <c r="J98"/>
  <c r="G98"/>
  <c r="AK97"/>
  <c r="AJ97"/>
  <c r="AD97"/>
  <c r="AE97" s="1"/>
  <c r="AB97"/>
  <c r="Y97"/>
  <c r="V97"/>
  <c r="S97"/>
  <c r="P97"/>
  <c r="M97"/>
  <c r="J97"/>
  <c r="G97"/>
  <c r="AK96"/>
  <c r="AJ96"/>
  <c r="AD96"/>
  <c r="AE96" s="1"/>
  <c r="AB96"/>
  <c r="Y96"/>
  <c r="V96"/>
  <c r="S96"/>
  <c r="P96"/>
  <c r="M96"/>
  <c r="J96"/>
  <c r="G96"/>
  <c r="AK95"/>
  <c r="AJ95"/>
  <c r="AD95"/>
  <c r="AE95" s="1"/>
  <c r="AB95"/>
  <c r="Y95"/>
  <c r="V95"/>
  <c r="S95"/>
  <c r="P95"/>
  <c r="M95"/>
  <c r="J95"/>
  <c r="G95"/>
  <c r="AK94"/>
  <c r="AJ94"/>
  <c r="AD94"/>
  <c r="AE94" s="1"/>
  <c r="AB94"/>
  <c r="Y94"/>
  <c r="V94"/>
  <c r="S94"/>
  <c r="P94"/>
  <c r="M94"/>
  <c r="J94"/>
  <c r="G94"/>
  <c r="AK93"/>
  <c r="AJ93"/>
  <c r="AD93"/>
  <c r="AE93" s="1"/>
  <c r="AB93"/>
  <c r="Y93"/>
  <c r="V93"/>
  <c r="S93"/>
  <c r="P93"/>
  <c r="M93"/>
  <c r="J93"/>
  <c r="G93"/>
  <c r="AK92"/>
  <c r="AJ92"/>
  <c r="AD92"/>
  <c r="AE92" s="1"/>
  <c r="AB92"/>
  <c r="Y92"/>
  <c r="V92"/>
  <c r="S92"/>
  <c r="P92"/>
  <c r="M92"/>
  <c r="J92"/>
  <c r="G92"/>
  <c r="AK91"/>
  <c r="AJ91"/>
  <c r="AD91"/>
  <c r="AE91" s="1"/>
  <c r="AB91"/>
  <c r="Y91"/>
  <c r="V91"/>
  <c r="S91"/>
  <c r="P91"/>
  <c r="M91"/>
  <c r="J91"/>
  <c r="G91"/>
  <c r="AK90"/>
  <c r="AJ90"/>
  <c r="AD90"/>
  <c r="AE90" s="1"/>
  <c r="AB90"/>
  <c r="Y90"/>
  <c r="V90"/>
  <c r="S90"/>
  <c r="P90"/>
  <c r="M90"/>
  <c r="J90"/>
  <c r="G90"/>
  <c r="AK89"/>
  <c r="AJ89"/>
  <c r="AD89"/>
  <c r="AE89" s="1"/>
  <c r="AB89"/>
  <c r="Y89"/>
  <c r="V89"/>
  <c r="S89"/>
  <c r="P89"/>
  <c r="M89"/>
  <c r="J89"/>
  <c r="G89"/>
  <c r="AK88"/>
  <c r="AJ88"/>
  <c r="AD88"/>
  <c r="AE88" s="1"/>
  <c r="AB88"/>
  <c r="Y88"/>
  <c r="V88"/>
  <c r="S88"/>
  <c r="P88"/>
  <c r="M88"/>
  <c r="J88"/>
  <c r="G88"/>
  <c r="AK87"/>
  <c r="AJ87"/>
  <c r="AD87"/>
  <c r="AE87" s="1"/>
  <c r="AB87"/>
  <c r="Y87"/>
  <c r="V87"/>
  <c r="S87"/>
  <c r="P87"/>
  <c r="M87"/>
  <c r="J87"/>
  <c r="G87"/>
  <c r="AK86"/>
  <c r="AJ86"/>
  <c r="AD86"/>
  <c r="AE86" s="1"/>
  <c r="AB86"/>
  <c r="Y86"/>
  <c r="V86"/>
  <c r="S86"/>
  <c r="P86"/>
  <c r="M86"/>
  <c r="J86"/>
  <c r="G86"/>
  <c r="AK85"/>
  <c r="AJ85"/>
  <c r="AD85"/>
  <c r="AE85" s="1"/>
  <c r="AB85"/>
  <c r="Y85"/>
  <c r="V85"/>
  <c r="S85"/>
  <c r="P85"/>
  <c r="M85"/>
  <c r="J85"/>
  <c r="G85"/>
  <c r="AK84"/>
  <c r="AJ84"/>
  <c r="AD84"/>
  <c r="AE84" s="1"/>
  <c r="AB84"/>
  <c r="Y84"/>
  <c r="V84"/>
  <c r="S84"/>
  <c r="P84"/>
  <c r="M84"/>
  <c r="J84"/>
  <c r="G84"/>
  <c r="AK83"/>
  <c r="AJ83"/>
  <c r="AD83"/>
  <c r="AE83" s="1"/>
  <c r="AB83"/>
  <c r="Y83"/>
  <c r="V83"/>
  <c r="S83"/>
  <c r="P83"/>
  <c r="M83"/>
  <c r="J83"/>
  <c r="G83"/>
  <c r="AK82"/>
  <c r="AJ82"/>
  <c r="AD82"/>
  <c r="AE82" s="1"/>
  <c r="AB82"/>
  <c r="Y82"/>
  <c r="V82"/>
  <c r="S82"/>
  <c r="P82"/>
  <c r="M82"/>
  <c r="J82"/>
  <c r="G82"/>
  <c r="AK81"/>
  <c r="AJ81"/>
  <c r="AD81"/>
  <c r="AE81" s="1"/>
  <c r="AB81"/>
  <c r="Y81"/>
  <c r="V81"/>
  <c r="S81"/>
  <c r="P81"/>
  <c r="M81"/>
  <c r="J81"/>
  <c r="G81"/>
  <c r="AK80"/>
  <c r="AJ80"/>
  <c r="AD80"/>
  <c r="AE80" s="1"/>
  <c r="AB80"/>
  <c r="Y80"/>
  <c r="V80"/>
  <c r="S80"/>
  <c r="P80"/>
  <c r="M80"/>
  <c r="J80"/>
  <c r="G80"/>
  <c r="AK79"/>
  <c r="AJ79"/>
  <c r="AD79"/>
  <c r="AE79" s="1"/>
  <c r="AB79"/>
  <c r="Y79"/>
  <c r="V79"/>
  <c r="S79"/>
  <c r="P79"/>
  <c r="M79"/>
  <c r="J79"/>
  <c r="G79"/>
  <c r="AK78"/>
  <c r="AJ78"/>
  <c r="AD78"/>
  <c r="AE78" s="1"/>
  <c r="AB78"/>
  <c r="Y78"/>
  <c r="V78"/>
  <c r="S78"/>
  <c r="P78"/>
  <c r="M78"/>
  <c r="J78"/>
  <c r="G78"/>
  <c r="AK77"/>
  <c r="AJ77"/>
  <c r="AD77"/>
  <c r="AE77" s="1"/>
  <c r="AB77"/>
  <c r="Y77"/>
  <c r="V77"/>
  <c r="S77"/>
  <c r="P77"/>
  <c r="M77"/>
  <c r="J77"/>
  <c r="G77"/>
  <c r="AK76"/>
  <c r="AJ76"/>
  <c r="AD76"/>
  <c r="AE76" s="1"/>
  <c r="AB76"/>
  <c r="Y76"/>
  <c r="V76"/>
  <c r="S76"/>
  <c r="P76"/>
  <c r="M76"/>
  <c r="J76"/>
  <c r="G76"/>
  <c r="AK75"/>
  <c r="AJ75"/>
  <c r="AD75"/>
  <c r="AE75" s="1"/>
  <c r="AB75"/>
  <c r="Y75"/>
  <c r="V75"/>
  <c r="S75"/>
  <c r="P75"/>
  <c r="M75"/>
  <c r="J75"/>
  <c r="G75"/>
  <c r="AK74"/>
  <c r="AJ74"/>
  <c r="AD74"/>
  <c r="AE74" s="1"/>
  <c r="AB74"/>
  <c r="Y74"/>
  <c r="V74"/>
  <c r="S74"/>
  <c r="P74"/>
  <c r="M74"/>
  <c r="J74"/>
  <c r="G74"/>
  <c r="AK73"/>
  <c r="AJ73"/>
  <c r="AD73"/>
  <c r="AE73" s="1"/>
  <c r="AB73"/>
  <c r="Y73"/>
  <c r="V73"/>
  <c r="S73"/>
  <c r="P73"/>
  <c r="M73"/>
  <c r="J73"/>
  <c r="G73"/>
  <c r="AK72"/>
  <c r="AJ72"/>
  <c r="AD72"/>
  <c r="AE72" s="1"/>
  <c r="AB72"/>
  <c r="Y72"/>
  <c r="V72"/>
  <c r="S72"/>
  <c r="P72"/>
  <c r="M72"/>
  <c r="J72"/>
  <c r="G72"/>
  <c r="AK71"/>
  <c r="AJ71"/>
  <c r="AD71"/>
  <c r="AE71" s="1"/>
  <c r="AB71"/>
  <c r="Y71"/>
  <c r="V71"/>
  <c r="S71"/>
  <c r="P71"/>
  <c r="M71"/>
  <c r="J71"/>
  <c r="G71"/>
  <c r="AK70"/>
  <c r="AJ70"/>
  <c r="AD70"/>
  <c r="AE70" s="1"/>
  <c r="AB70"/>
  <c r="Y70"/>
  <c r="V70"/>
  <c r="S70"/>
  <c r="P70"/>
  <c r="M70"/>
  <c r="J70"/>
  <c r="G70"/>
  <c r="AK69"/>
  <c r="AJ69"/>
  <c r="AD69"/>
  <c r="AE69" s="1"/>
  <c r="AB69"/>
  <c r="Y69"/>
  <c r="V69"/>
  <c r="S69"/>
  <c r="P69"/>
  <c r="M69"/>
  <c r="J69"/>
  <c r="G69"/>
  <c r="AK68"/>
  <c r="AJ68"/>
  <c r="AD68"/>
  <c r="AE68" s="1"/>
  <c r="AB68"/>
  <c r="Y68"/>
  <c r="V68"/>
  <c r="S68"/>
  <c r="P68"/>
  <c r="M68"/>
  <c r="J68"/>
  <c r="G68"/>
  <c r="AK67"/>
  <c r="AJ67"/>
  <c r="AD67"/>
  <c r="AE67" s="1"/>
  <c r="AB67"/>
  <c r="Y67"/>
  <c r="V67"/>
  <c r="S67"/>
  <c r="P67"/>
  <c r="M67"/>
  <c r="J67"/>
  <c r="G67"/>
  <c r="AK66"/>
  <c r="AJ66"/>
  <c r="AD66"/>
  <c r="AE66" s="1"/>
  <c r="AB66"/>
  <c r="Y66"/>
  <c r="V66"/>
  <c r="S66"/>
  <c r="P66"/>
  <c r="M66"/>
  <c r="J66"/>
  <c r="G66"/>
  <c r="AK65"/>
  <c r="AJ65"/>
  <c r="AD65"/>
  <c r="AE65" s="1"/>
  <c r="AB65"/>
  <c r="Y65"/>
  <c r="V65"/>
  <c r="S65"/>
  <c r="P65"/>
  <c r="M65"/>
  <c r="J65"/>
  <c r="G65"/>
  <c r="AK64"/>
  <c r="AJ64"/>
  <c r="AD64"/>
  <c r="AE64" s="1"/>
  <c r="AB64"/>
  <c r="Y64"/>
  <c r="V64"/>
  <c r="S64"/>
  <c r="P64"/>
  <c r="M64"/>
  <c r="J64"/>
  <c r="G64"/>
  <c r="AK63"/>
  <c r="AJ63"/>
  <c r="AD63"/>
  <c r="AE63" s="1"/>
  <c r="AB63"/>
  <c r="Y63"/>
  <c r="V63"/>
  <c r="S63"/>
  <c r="P63"/>
  <c r="M63"/>
  <c r="J63"/>
  <c r="G63"/>
  <c r="AK62"/>
  <c r="AJ62"/>
  <c r="AD62"/>
  <c r="AE62" s="1"/>
  <c r="AB62"/>
  <c r="Y62"/>
  <c r="V62"/>
  <c r="S62"/>
  <c r="P62"/>
  <c r="M62"/>
  <c r="J62"/>
  <c r="G62"/>
  <c r="AK61"/>
  <c r="AJ61"/>
  <c r="AD61"/>
  <c r="AE61" s="1"/>
  <c r="AB61"/>
  <c r="Y61"/>
  <c r="V61"/>
  <c r="S61"/>
  <c r="P61"/>
  <c r="M61"/>
  <c r="J61"/>
  <c r="G61"/>
  <c r="AK60"/>
  <c r="AJ60"/>
  <c r="AD60"/>
  <c r="AE60" s="1"/>
  <c r="AB60"/>
  <c r="Y60"/>
  <c r="V60"/>
  <c r="S60"/>
  <c r="P60"/>
  <c r="M60"/>
  <c r="J60"/>
  <c r="G60"/>
  <c r="AK59"/>
  <c r="AJ59"/>
  <c r="AD59"/>
  <c r="AE59" s="1"/>
  <c r="AB59"/>
  <c r="Y59"/>
  <c r="V59"/>
  <c r="S59"/>
  <c r="P59"/>
  <c r="M59"/>
  <c r="J59"/>
  <c r="G59"/>
  <c r="AK58"/>
  <c r="AJ58"/>
  <c r="AD58"/>
  <c r="AE58" s="1"/>
  <c r="AB58"/>
  <c r="Y58"/>
  <c r="V58"/>
  <c r="S58"/>
  <c r="P58"/>
  <c r="M58"/>
  <c r="J58"/>
  <c r="G58"/>
  <c r="AK57"/>
  <c r="AJ57"/>
  <c r="AD57"/>
  <c r="AE57" s="1"/>
  <c r="AB57"/>
  <c r="Y57"/>
  <c r="V57"/>
  <c r="S57"/>
  <c r="P57"/>
  <c r="M57"/>
  <c r="J57"/>
  <c r="G57"/>
  <c r="AK56"/>
  <c r="AJ56"/>
  <c r="AD56"/>
  <c r="AE56" s="1"/>
  <c r="AB56"/>
  <c r="Y56"/>
  <c r="V56"/>
  <c r="S56"/>
  <c r="P56"/>
  <c r="M56"/>
  <c r="J56"/>
  <c r="G56"/>
  <c r="AK55"/>
  <c r="AJ55"/>
  <c r="AD55"/>
  <c r="AE55" s="1"/>
  <c r="AB55"/>
  <c r="Y55"/>
  <c r="V55"/>
  <c r="S55"/>
  <c r="P55"/>
  <c r="M55"/>
  <c r="J55"/>
  <c r="G55"/>
  <c r="AK54"/>
  <c r="AJ54"/>
  <c r="AD54"/>
  <c r="AE54" s="1"/>
  <c r="AB54"/>
  <c r="Y54"/>
  <c r="V54"/>
  <c r="S54"/>
  <c r="P54"/>
  <c r="M54"/>
  <c r="J54"/>
  <c r="G54"/>
  <c r="AK53"/>
  <c r="AJ53"/>
  <c r="AD53"/>
  <c r="AE53" s="1"/>
  <c r="AB53"/>
  <c r="Y53"/>
  <c r="V53"/>
  <c r="S53"/>
  <c r="P53"/>
  <c r="M53"/>
  <c r="J53"/>
  <c r="G53"/>
  <c r="AK52"/>
  <c r="AJ52"/>
  <c r="AD52"/>
  <c r="AE52" s="1"/>
  <c r="AB52"/>
  <c r="Y52"/>
  <c r="V52"/>
  <c r="S52"/>
  <c r="P52"/>
  <c r="M52"/>
  <c r="J52"/>
  <c r="G52"/>
  <c r="AK51"/>
  <c r="AJ51"/>
  <c r="AD51"/>
  <c r="AE51" s="1"/>
  <c r="AB51"/>
  <c r="Y51"/>
  <c r="V51"/>
  <c r="S51"/>
  <c r="P51"/>
  <c r="M51"/>
  <c r="J51"/>
  <c r="G51"/>
  <c r="AK50"/>
  <c r="AJ50"/>
  <c r="AD50"/>
  <c r="AE50" s="1"/>
  <c r="AB50"/>
  <c r="Y50"/>
  <c r="V50"/>
  <c r="S50"/>
  <c r="P50"/>
  <c r="M50"/>
  <c r="J50"/>
  <c r="G50"/>
  <c r="AK49"/>
  <c r="AJ49"/>
  <c r="AD49"/>
  <c r="AE49" s="1"/>
  <c r="AB49"/>
  <c r="Y49"/>
  <c r="V49"/>
  <c r="S49"/>
  <c r="P49"/>
  <c r="M49"/>
  <c r="J49"/>
  <c r="G49"/>
  <c r="AK48"/>
  <c r="AJ48"/>
  <c r="AD48"/>
  <c r="AE48" s="1"/>
  <c r="AB48"/>
  <c r="Y48"/>
  <c r="V48"/>
  <c r="S48"/>
  <c r="P48"/>
  <c r="M48"/>
  <c r="J48"/>
  <c r="G48"/>
  <c r="AK47"/>
  <c r="AJ47"/>
  <c r="AD47"/>
  <c r="AE47" s="1"/>
  <c r="AB47"/>
  <c r="Y47"/>
  <c r="V47"/>
  <c r="S47"/>
  <c r="P47"/>
  <c r="M47"/>
  <c r="J47"/>
  <c r="G47"/>
  <c r="AK46"/>
  <c r="AJ46"/>
  <c r="AD46"/>
  <c r="AE46" s="1"/>
  <c r="AB46"/>
  <c r="Y46"/>
  <c r="V46"/>
  <c r="S46"/>
  <c r="P46"/>
  <c r="M46"/>
  <c r="J46"/>
  <c r="G46"/>
  <c r="AK45"/>
  <c r="AJ45"/>
  <c r="AD45"/>
  <c r="AE45" s="1"/>
  <c r="AB45"/>
  <c r="Y45"/>
  <c r="V45"/>
  <c r="S45"/>
  <c r="P45"/>
  <c r="M45"/>
  <c r="J45"/>
  <c r="G45"/>
  <c r="AK44"/>
  <c r="AJ44"/>
  <c r="AD44"/>
  <c r="AE44" s="1"/>
  <c r="AB44"/>
  <c r="Y44"/>
  <c r="V44"/>
  <c r="S44"/>
  <c r="P44"/>
  <c r="M44"/>
  <c r="J44"/>
  <c r="G44"/>
  <c r="AK43"/>
  <c r="AJ43"/>
  <c r="AD43"/>
  <c r="AE43" s="1"/>
  <c r="AB43"/>
  <c r="Y43"/>
  <c r="V43"/>
  <c r="S43"/>
  <c r="P43"/>
  <c r="M43"/>
  <c r="J43"/>
  <c r="G43"/>
  <c r="AK42"/>
  <c r="AJ42"/>
  <c r="AD42"/>
  <c r="AE42" s="1"/>
  <c r="AB42"/>
  <c r="Y42"/>
  <c r="V42"/>
  <c r="S42"/>
  <c r="P42"/>
  <c r="M42"/>
  <c r="J42"/>
  <c r="G42"/>
  <c r="AK41"/>
  <c r="AJ41"/>
  <c r="AD41"/>
  <c r="AE41" s="1"/>
  <c r="AB41"/>
  <c r="Y41"/>
  <c r="V41"/>
  <c r="S41"/>
  <c r="P41"/>
  <c r="M41"/>
  <c r="J41"/>
  <c r="G41"/>
  <c r="AK40"/>
  <c r="AJ40"/>
  <c r="AD40"/>
  <c r="AE40" s="1"/>
  <c r="AB40"/>
  <c r="Y40"/>
  <c r="V40"/>
  <c r="S40"/>
  <c r="P40"/>
  <c r="M40"/>
  <c r="J40"/>
  <c r="G40"/>
  <c r="AK39"/>
  <c r="AJ39"/>
  <c r="AD39"/>
  <c r="AE39" s="1"/>
  <c r="AB39"/>
  <c r="Y39"/>
  <c r="V39"/>
  <c r="S39"/>
  <c r="P39"/>
  <c r="M39"/>
  <c r="J39"/>
  <c r="G39"/>
  <c r="AK38"/>
  <c r="AJ38"/>
  <c r="AD38"/>
  <c r="AE38" s="1"/>
  <c r="AB38"/>
  <c r="Y38"/>
  <c r="V38"/>
  <c r="S38"/>
  <c r="P38"/>
  <c r="M38"/>
  <c r="J38"/>
  <c r="G38"/>
  <c r="AK37"/>
  <c r="AJ37"/>
  <c r="AD37"/>
  <c r="AE37" s="1"/>
  <c r="AB37"/>
  <c r="Y37"/>
  <c r="V37"/>
  <c r="S37"/>
  <c r="P37"/>
  <c r="M37"/>
  <c r="J37"/>
  <c r="G37"/>
  <c r="AK36"/>
  <c r="AJ36"/>
  <c r="AD36"/>
  <c r="AE36" s="1"/>
  <c r="AB36"/>
  <c r="Y36"/>
  <c r="V36"/>
  <c r="S36"/>
  <c r="P36"/>
  <c r="M36"/>
  <c r="J36"/>
  <c r="G36"/>
  <c r="AK35"/>
  <c r="AJ35"/>
  <c r="AD35"/>
  <c r="AE35" s="1"/>
  <c r="AB35"/>
  <c r="Y35"/>
  <c r="V35"/>
  <c r="S35"/>
  <c r="P35"/>
  <c r="M35"/>
  <c r="J35"/>
  <c r="G35"/>
  <c r="AK34"/>
  <c r="AJ34"/>
  <c r="AD34"/>
  <c r="AE34" s="1"/>
  <c r="AB34"/>
  <c r="Y34"/>
  <c r="V34"/>
  <c r="S34"/>
  <c r="P34"/>
  <c r="M34"/>
  <c r="J34"/>
  <c r="G34"/>
  <c r="AK33"/>
  <c r="AJ33"/>
  <c r="AD33"/>
  <c r="AE33" s="1"/>
  <c r="AB33"/>
  <c r="Y33"/>
  <c r="V33"/>
  <c r="S33"/>
  <c r="P33"/>
  <c r="M33"/>
  <c r="J33"/>
  <c r="G33"/>
  <c r="AK32"/>
  <c r="AJ32"/>
  <c r="AD32"/>
  <c r="AE32" s="1"/>
  <c r="AB32"/>
  <c r="Y32"/>
  <c r="V32"/>
  <c r="S32"/>
  <c r="P32"/>
  <c r="M32"/>
  <c r="J32"/>
  <c r="G32"/>
  <c r="AK31"/>
  <c r="AJ31"/>
  <c r="AD31"/>
  <c r="AE31" s="1"/>
  <c r="AB31"/>
  <c r="Y31"/>
  <c r="V31"/>
  <c r="S31"/>
  <c r="P31"/>
  <c r="M31"/>
  <c r="J31"/>
  <c r="G31"/>
  <c r="AK30"/>
  <c r="AJ30"/>
  <c r="AD30"/>
  <c r="AE30" s="1"/>
  <c r="AB30"/>
  <c r="Y30"/>
  <c r="V30"/>
  <c r="S30"/>
  <c r="P30"/>
  <c r="M30"/>
  <c r="J30"/>
  <c r="G30"/>
  <c r="AK29"/>
  <c r="AJ29"/>
  <c r="AD29"/>
  <c r="AE29" s="1"/>
  <c r="AB29"/>
  <c r="Y29"/>
  <c r="V29"/>
  <c r="S29"/>
  <c r="P29"/>
  <c r="M29"/>
  <c r="J29"/>
  <c r="G29"/>
  <c r="AK28"/>
  <c r="AJ28"/>
  <c r="AD28"/>
  <c r="AE28" s="1"/>
  <c r="AB28"/>
  <c r="Y28"/>
  <c r="V28"/>
  <c r="S28"/>
  <c r="P28"/>
  <c r="M28"/>
  <c r="J28"/>
  <c r="G28"/>
  <c r="AK27"/>
  <c r="AJ27"/>
  <c r="AD27"/>
  <c r="AE27" s="1"/>
  <c r="AB27"/>
  <c r="Y27"/>
  <c r="V27"/>
  <c r="S27"/>
  <c r="P27"/>
  <c r="M27"/>
  <c r="J27"/>
  <c r="G27"/>
  <c r="AK26"/>
  <c r="AJ26"/>
  <c r="AD26"/>
  <c r="AE26" s="1"/>
  <c r="AB26"/>
  <c r="Y26"/>
  <c r="V26"/>
  <c r="S26"/>
  <c r="P26"/>
  <c r="M26"/>
  <c r="J26"/>
  <c r="G26"/>
  <c r="AK25"/>
  <c r="AJ25"/>
  <c r="AD25"/>
  <c r="AE25" s="1"/>
  <c r="AB25"/>
  <c r="Y25"/>
  <c r="V25"/>
  <c r="S25"/>
  <c r="P25"/>
  <c r="M25"/>
  <c r="J25"/>
  <c r="G25"/>
  <c r="AK24"/>
  <c r="AJ24"/>
  <c r="AD24"/>
  <c r="AE24" s="1"/>
  <c r="AB24"/>
  <c r="Y24"/>
  <c r="V24"/>
  <c r="S24"/>
  <c r="P24"/>
  <c r="M24"/>
  <c r="J24"/>
  <c r="G24"/>
  <c r="AK23"/>
  <c r="AJ23"/>
  <c r="AD23"/>
  <c r="AE23" s="1"/>
  <c r="AB23"/>
  <c r="Y23"/>
  <c r="V23"/>
  <c r="S23"/>
  <c r="P23"/>
  <c r="M23"/>
  <c r="J23"/>
  <c r="G23"/>
  <c r="AK22"/>
  <c r="AJ22"/>
  <c r="AD22"/>
  <c r="AE22" s="1"/>
  <c r="AB22"/>
  <c r="Y22"/>
  <c r="V22"/>
  <c r="S22"/>
  <c r="P22"/>
  <c r="M22"/>
  <c r="J22"/>
  <c r="G22"/>
  <c r="AK21"/>
  <c r="AJ21"/>
  <c r="AD21"/>
  <c r="AE21" s="1"/>
  <c r="AB21"/>
  <c r="Y21"/>
  <c r="V21"/>
  <c r="S21"/>
  <c r="P21"/>
  <c r="M21"/>
  <c r="J21"/>
  <c r="G21"/>
  <c r="AK20"/>
  <c r="AJ20"/>
  <c r="AD20"/>
  <c r="AE20" s="1"/>
  <c r="AB20"/>
  <c r="Y20"/>
  <c r="V20"/>
  <c r="S20"/>
  <c r="P20"/>
  <c r="M20"/>
  <c r="J20"/>
  <c r="G20"/>
  <c r="AK19"/>
  <c r="AJ19"/>
  <c r="AD19"/>
  <c r="AE19" s="1"/>
  <c r="AB19"/>
  <c r="Y19"/>
  <c r="V19"/>
  <c r="S19"/>
  <c r="P19"/>
  <c r="M19"/>
  <c r="J19"/>
  <c r="G19"/>
  <c r="AK18"/>
  <c r="AJ18"/>
  <c r="AD18"/>
  <c r="AE18" s="1"/>
  <c r="AB18"/>
  <c r="Y18"/>
  <c r="V18"/>
  <c r="S18"/>
  <c r="P18"/>
  <c r="M18"/>
  <c r="J18"/>
  <c r="G18"/>
  <c r="AK17"/>
  <c r="AJ17"/>
  <c r="AD17"/>
  <c r="AE17" s="1"/>
  <c r="AK16"/>
  <c r="AJ16"/>
  <c r="AD16"/>
  <c r="AE16" s="1"/>
  <c r="AK15"/>
  <c r="AJ15"/>
  <c r="AD15"/>
  <c r="AE15" s="1"/>
  <c r="Y15"/>
  <c r="AK14"/>
  <c r="AJ14"/>
  <c r="AD14"/>
  <c r="AE14" s="1"/>
  <c r="AK13"/>
  <c r="AJ13"/>
  <c r="AD13"/>
  <c r="AE13" s="1"/>
  <c r="AB13"/>
  <c r="Y13"/>
  <c r="V13"/>
  <c r="S13"/>
  <c r="P13"/>
  <c r="M13"/>
  <c r="J13"/>
  <c r="G13"/>
  <c r="AK12"/>
  <c r="AJ12"/>
  <c r="AD12"/>
  <c r="AE12" s="1"/>
  <c r="AB12"/>
  <c r="Y12"/>
  <c r="V12"/>
  <c r="S12"/>
  <c r="P12"/>
  <c r="M12"/>
  <c r="J12"/>
  <c r="G12"/>
  <c r="AK11"/>
  <c r="AJ11"/>
  <c r="AD11"/>
  <c r="AE11" s="1"/>
  <c r="AB11"/>
  <c r="Y11"/>
  <c r="V11"/>
  <c r="S11"/>
  <c r="P11"/>
  <c r="M11"/>
  <c r="J11"/>
  <c r="G11"/>
  <c r="G14" i="19" l="1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T23" i="18" l="1"/>
  <c r="S23"/>
  <c r="R23"/>
  <c r="Q23"/>
  <c r="P23"/>
  <c r="O23"/>
  <c r="N23"/>
  <c r="M23"/>
  <c r="L23"/>
  <c r="K23"/>
  <c r="J23"/>
  <c r="I23"/>
  <c r="H23"/>
  <c r="G23"/>
  <c r="F23"/>
  <c r="E23"/>
  <c r="D23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U23" s="1"/>
  <c r="V23" s="1"/>
  <c r="U9"/>
  <c r="V9" s="1"/>
  <c r="U8"/>
  <c r="V8" s="1"/>
  <c r="U7"/>
  <c r="V7" s="1"/>
  <c r="T22" i="17"/>
  <c r="S22"/>
  <c r="R22"/>
  <c r="Q22"/>
  <c r="P22"/>
  <c r="O22"/>
  <c r="N22"/>
  <c r="M22"/>
  <c r="L22"/>
  <c r="K22"/>
  <c r="J22"/>
  <c r="I22"/>
  <c r="H22"/>
  <c r="G22"/>
  <c r="F22"/>
  <c r="E22"/>
  <c r="D22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V10" s="1"/>
  <c r="U9"/>
  <c r="V9" s="1"/>
  <c r="U8"/>
  <c r="V8" s="1"/>
  <c r="U7"/>
  <c r="V7" s="1"/>
  <c r="T22" i="16"/>
  <c r="S22"/>
  <c r="R22"/>
  <c r="Q22"/>
  <c r="P22"/>
  <c r="O22"/>
  <c r="N22"/>
  <c r="M22"/>
  <c r="L22"/>
  <c r="K22"/>
  <c r="J22"/>
  <c r="I22"/>
  <c r="H22"/>
  <c r="G22"/>
  <c r="F22"/>
  <c r="E22"/>
  <c r="D22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U9"/>
  <c r="V9" s="1"/>
  <c r="U8"/>
  <c r="V8" s="1"/>
  <c r="U7"/>
  <c r="V7" s="1"/>
  <c r="T22" i="15"/>
  <c r="S22"/>
  <c r="R22"/>
  <c r="Q22"/>
  <c r="P22"/>
  <c r="O22"/>
  <c r="N22"/>
  <c r="M22"/>
  <c r="L22"/>
  <c r="K22"/>
  <c r="J22"/>
  <c r="I22"/>
  <c r="H22"/>
  <c r="G22"/>
  <c r="F22"/>
  <c r="E22"/>
  <c r="D22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U22" s="1"/>
  <c r="V22" s="1"/>
  <c r="U9"/>
  <c r="V9" s="1"/>
  <c r="U8"/>
  <c r="V8" s="1"/>
  <c r="U7"/>
  <c r="V7" s="1"/>
  <c r="T25" i="14"/>
  <c r="S25"/>
  <c r="R25"/>
  <c r="Q25"/>
  <c r="P25"/>
  <c r="O25"/>
  <c r="N25"/>
  <c r="M25"/>
  <c r="L25"/>
  <c r="K25"/>
  <c r="J25"/>
  <c r="I25"/>
  <c r="H25"/>
  <c r="G25"/>
  <c r="F25"/>
  <c r="E25"/>
  <c r="D25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U25" s="1"/>
  <c r="V25" s="1"/>
  <c r="U9"/>
  <c r="V9" s="1"/>
  <c r="U8"/>
  <c r="V8" s="1"/>
  <c r="U7"/>
  <c r="V7" s="1"/>
  <c r="T23" i="13"/>
  <c r="S23"/>
  <c r="R23"/>
  <c r="Q23"/>
  <c r="P23"/>
  <c r="O23"/>
  <c r="N23"/>
  <c r="M23"/>
  <c r="L23"/>
  <c r="K23"/>
  <c r="J23"/>
  <c r="I23"/>
  <c r="H23"/>
  <c r="G23"/>
  <c r="F23"/>
  <c r="E23"/>
  <c r="D23"/>
  <c r="AB22"/>
  <c r="AA22"/>
  <c r="U22"/>
  <c r="V22" s="1"/>
  <c r="AB21"/>
  <c r="AA21"/>
  <c r="U21"/>
  <c r="V21" s="1"/>
  <c r="AB20"/>
  <c r="AA20"/>
  <c r="U20"/>
  <c r="V20" s="1"/>
  <c r="AB19"/>
  <c r="AA19"/>
  <c r="U19"/>
  <c r="V19" s="1"/>
  <c r="AB18"/>
  <c r="AA18"/>
  <c r="U18"/>
  <c r="V18" s="1"/>
  <c r="AB17"/>
  <c r="AA17"/>
  <c r="U17"/>
  <c r="V17" s="1"/>
  <c r="AB16"/>
  <c r="AA16"/>
  <c r="U16"/>
  <c r="V16" s="1"/>
  <c r="AB15"/>
  <c r="AA15"/>
  <c r="U15"/>
  <c r="V15" s="1"/>
  <c r="AB14"/>
  <c r="AA14"/>
  <c r="U14"/>
  <c r="V14" s="1"/>
  <c r="AB13"/>
  <c r="AA13"/>
  <c r="U13"/>
  <c r="V13" s="1"/>
  <c r="AB12"/>
  <c r="AA12"/>
  <c r="U12"/>
  <c r="V12" s="1"/>
  <c r="AB11"/>
  <c r="AA11"/>
  <c r="U11"/>
  <c r="V11" s="1"/>
  <c r="AB10"/>
  <c r="AA10"/>
  <c r="U10"/>
  <c r="U23" s="1"/>
  <c r="V23" s="1"/>
  <c r="AB9"/>
  <c r="AA9"/>
  <c r="U9"/>
  <c r="V9" s="1"/>
  <c r="AB8"/>
  <c r="AA8"/>
  <c r="U8"/>
  <c r="V8" s="1"/>
  <c r="AB7"/>
  <c r="AA7"/>
  <c r="U7"/>
  <c r="V7" s="1"/>
  <c r="T21" i="12"/>
  <c r="S21"/>
  <c r="R21"/>
  <c r="Q21"/>
  <c r="P21"/>
  <c r="O21"/>
  <c r="N21"/>
  <c r="M21"/>
  <c r="L21"/>
  <c r="K21"/>
  <c r="J21"/>
  <c r="I21"/>
  <c r="H21"/>
  <c r="G21"/>
  <c r="F21"/>
  <c r="E21"/>
  <c r="D21"/>
  <c r="AB20"/>
  <c r="AA20"/>
  <c r="U20"/>
  <c r="V20" s="1"/>
  <c r="AB19"/>
  <c r="AA19"/>
  <c r="U19"/>
  <c r="V19" s="1"/>
  <c r="AB18"/>
  <c r="AA18"/>
  <c r="U18"/>
  <c r="V18" s="1"/>
  <c r="AB17"/>
  <c r="AA17"/>
  <c r="U17"/>
  <c r="V17" s="1"/>
  <c r="AB16"/>
  <c r="AA16"/>
  <c r="U16"/>
  <c r="V16" s="1"/>
  <c r="AB15"/>
  <c r="AA15"/>
  <c r="U15"/>
  <c r="V15" s="1"/>
  <c r="AB14"/>
  <c r="AA14"/>
  <c r="U14"/>
  <c r="V14" s="1"/>
  <c r="AB13"/>
  <c r="AA13"/>
  <c r="U13"/>
  <c r="V13" s="1"/>
  <c r="AB12"/>
  <c r="AA12"/>
  <c r="U12"/>
  <c r="V12" s="1"/>
  <c r="AB11"/>
  <c r="AA11"/>
  <c r="U11"/>
  <c r="V11" s="1"/>
  <c r="AB10"/>
  <c r="AA10"/>
  <c r="U10"/>
  <c r="AB9"/>
  <c r="AA9"/>
  <c r="U9"/>
  <c r="V9" s="1"/>
  <c r="AB8"/>
  <c r="AA8"/>
  <c r="U8"/>
  <c r="V8" s="1"/>
  <c r="AB7"/>
  <c r="AA7"/>
  <c r="U7"/>
  <c r="V7" s="1"/>
  <c r="T24" i="11"/>
  <c r="S24"/>
  <c r="R24"/>
  <c r="Q24"/>
  <c r="P24"/>
  <c r="O24"/>
  <c r="N24"/>
  <c r="M24"/>
  <c r="L24"/>
  <c r="K24"/>
  <c r="J24"/>
  <c r="I24"/>
  <c r="H24"/>
  <c r="G24"/>
  <c r="F24"/>
  <c r="E24"/>
  <c r="D24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U24" s="1"/>
  <c r="V24" s="1"/>
  <c r="U9"/>
  <c r="V9" s="1"/>
  <c r="U8"/>
  <c r="V8" s="1"/>
  <c r="U7"/>
  <c r="V7" s="1"/>
  <c r="T21" i="10"/>
  <c r="S21"/>
  <c r="R21"/>
  <c r="Q21"/>
  <c r="P21"/>
  <c r="O21"/>
  <c r="N21"/>
  <c r="M21"/>
  <c r="L21"/>
  <c r="K21"/>
  <c r="J21"/>
  <c r="I21"/>
  <c r="H21"/>
  <c r="G21"/>
  <c r="F21"/>
  <c r="E21"/>
  <c r="D2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U21" s="1"/>
  <c r="V21" s="1"/>
  <c r="U9"/>
  <c r="V9" s="1"/>
  <c r="U8"/>
  <c r="V8" s="1"/>
  <c r="U7"/>
  <c r="V7" s="1"/>
  <c r="T25" i="9"/>
  <c r="S25"/>
  <c r="R25"/>
  <c r="Q25"/>
  <c r="P25"/>
  <c r="O25"/>
  <c r="N25"/>
  <c r="M25"/>
  <c r="L25"/>
  <c r="K25"/>
  <c r="J25"/>
  <c r="I25"/>
  <c r="H25"/>
  <c r="G25"/>
  <c r="F25"/>
  <c r="E25"/>
  <c r="D25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U25" s="1"/>
  <c r="V25" s="1"/>
  <c r="U9"/>
  <c r="V9" s="1"/>
  <c r="U8"/>
  <c r="V8" s="1"/>
  <c r="U7"/>
  <c r="V7" s="1"/>
  <c r="V24" i="8"/>
  <c r="T24"/>
  <c r="S24"/>
  <c r="R24"/>
  <c r="Q24"/>
  <c r="P24"/>
  <c r="O24"/>
  <c r="N24"/>
  <c r="M24"/>
  <c r="L24"/>
  <c r="K24"/>
  <c r="J24"/>
  <c r="I24"/>
  <c r="H24"/>
  <c r="G24"/>
  <c r="F24"/>
  <c r="E24"/>
  <c r="U24" s="1"/>
  <c r="W24" s="1"/>
  <c r="D24"/>
  <c r="Y24" s="1"/>
  <c r="Y23"/>
  <c r="V23"/>
  <c r="U23"/>
  <c r="W23" s="1"/>
  <c r="Y22"/>
  <c r="V22"/>
  <c r="U22"/>
  <c r="W22" s="1"/>
  <c r="Y21"/>
  <c r="V21"/>
  <c r="U21"/>
  <c r="W21" s="1"/>
  <c r="Y20"/>
  <c r="V20"/>
  <c r="U20"/>
  <c r="W20" s="1"/>
  <c r="Y19"/>
  <c r="V19"/>
  <c r="U19"/>
  <c r="W19" s="1"/>
  <c r="Y18"/>
  <c r="V18"/>
  <c r="U18"/>
  <c r="W18" s="1"/>
  <c r="Y17"/>
  <c r="V17"/>
  <c r="U17"/>
  <c r="W17" s="1"/>
  <c r="Y16"/>
  <c r="V16"/>
  <c r="U16"/>
  <c r="W16" s="1"/>
  <c r="Y15"/>
  <c r="V15"/>
  <c r="U15"/>
  <c r="W15" s="1"/>
  <c r="Y14"/>
  <c r="U14"/>
  <c r="W14" s="1"/>
  <c r="Y13"/>
  <c r="V13"/>
  <c r="U13"/>
  <c r="W13" s="1"/>
  <c r="Y12"/>
  <c r="V12"/>
  <c r="U12"/>
  <c r="W12" s="1"/>
  <c r="Y11"/>
  <c r="V11"/>
  <c r="U11"/>
  <c r="W11" s="1"/>
  <c r="Y10"/>
  <c r="V10"/>
  <c r="U10"/>
  <c r="W10" s="1"/>
  <c r="Y9"/>
  <c r="V9"/>
  <c r="U9"/>
  <c r="W9" s="1"/>
  <c r="Y8"/>
  <c r="V8"/>
  <c r="U8"/>
  <c r="W8" s="1"/>
  <c r="Y7"/>
  <c r="V7"/>
  <c r="U7"/>
  <c r="W7" s="1"/>
  <c r="V21" i="7"/>
  <c r="U9"/>
  <c r="V9" s="1"/>
  <c r="U8"/>
  <c r="V8" s="1"/>
  <c r="U7"/>
  <c r="V7" s="1"/>
  <c r="C13" i="6"/>
  <c r="C12"/>
  <c r="B12"/>
  <c r="N12" s="1"/>
  <c r="C11"/>
  <c r="C10"/>
  <c r="D10" s="1"/>
  <c r="B10"/>
  <c r="N10" s="1"/>
  <c r="C9"/>
  <c r="C8"/>
  <c r="D8" s="1"/>
  <c r="B8"/>
  <c r="N8" s="1"/>
  <c r="C7"/>
  <c r="C6"/>
  <c r="E221" i="5"/>
  <c r="O220"/>
  <c r="M220"/>
  <c r="K220"/>
  <c r="I220"/>
  <c r="G220"/>
  <c r="E220"/>
  <c r="O219"/>
  <c r="M219"/>
  <c r="K219"/>
  <c r="I219"/>
  <c r="G219"/>
  <c r="E219"/>
  <c r="O218"/>
  <c r="M218"/>
  <c r="K218"/>
  <c r="I218"/>
  <c r="G218"/>
  <c r="E218"/>
  <c r="O217"/>
  <c r="M217"/>
  <c r="K217"/>
  <c r="I217"/>
  <c r="G217"/>
  <c r="E217"/>
  <c r="O216"/>
  <c r="M216"/>
  <c r="K216"/>
  <c r="I216"/>
  <c r="G216"/>
  <c r="E216"/>
  <c r="O215"/>
  <c r="M215"/>
  <c r="K215"/>
  <c r="I215"/>
  <c r="G215"/>
  <c r="E215"/>
  <c r="O214"/>
  <c r="M214"/>
  <c r="K214"/>
  <c r="I214"/>
  <c r="G214"/>
  <c r="E214"/>
  <c r="O213"/>
  <c r="M213"/>
  <c r="K213"/>
  <c r="I213"/>
  <c r="G213"/>
  <c r="E213"/>
  <c r="P202"/>
  <c r="N202"/>
  <c r="L202"/>
  <c r="J202"/>
  <c r="H202"/>
  <c r="F202"/>
  <c r="C202"/>
  <c r="D202" s="1"/>
  <c r="B202"/>
  <c r="P201"/>
  <c r="N201"/>
  <c r="L201"/>
  <c r="J201"/>
  <c r="H201"/>
  <c r="F201"/>
  <c r="C201"/>
  <c r="D201" s="1"/>
  <c r="P200"/>
  <c r="N200"/>
  <c r="L200"/>
  <c r="J200"/>
  <c r="H200"/>
  <c r="F200"/>
  <c r="D200"/>
  <c r="C200"/>
  <c r="B200"/>
  <c r="P199"/>
  <c r="N199"/>
  <c r="L199"/>
  <c r="J199"/>
  <c r="H199"/>
  <c r="F199"/>
  <c r="C199"/>
  <c r="D199" s="1"/>
  <c r="P198"/>
  <c r="N198"/>
  <c r="L198"/>
  <c r="J198"/>
  <c r="H198"/>
  <c r="F198"/>
  <c r="D198"/>
  <c r="C198"/>
  <c r="B198"/>
  <c r="P197"/>
  <c r="N197"/>
  <c r="L197"/>
  <c r="J197"/>
  <c r="H197"/>
  <c r="F197"/>
  <c r="C197"/>
  <c r="D197" s="1"/>
  <c r="P196"/>
  <c r="N196"/>
  <c r="L196"/>
  <c r="J196"/>
  <c r="H196"/>
  <c r="F196"/>
  <c r="D196"/>
  <c r="C196"/>
  <c r="B196"/>
  <c r="P195"/>
  <c r="N195"/>
  <c r="L195"/>
  <c r="J195"/>
  <c r="H195"/>
  <c r="F195"/>
  <c r="C195"/>
  <c r="D195" s="1"/>
  <c r="P186"/>
  <c r="N186"/>
  <c r="L186"/>
  <c r="J186"/>
  <c r="H186"/>
  <c r="F186"/>
  <c r="C186"/>
  <c r="D186" s="1"/>
  <c r="B186"/>
  <c r="P185"/>
  <c r="N185"/>
  <c r="L185"/>
  <c r="J185"/>
  <c r="H185"/>
  <c r="F185"/>
  <c r="C185"/>
  <c r="D185" s="1"/>
  <c r="P184"/>
  <c r="N184"/>
  <c r="L184"/>
  <c r="J184"/>
  <c r="H184"/>
  <c r="F184"/>
  <c r="D184"/>
  <c r="C184"/>
  <c r="B184"/>
  <c r="P183"/>
  <c r="N183"/>
  <c r="L183"/>
  <c r="J183"/>
  <c r="H183"/>
  <c r="F183"/>
  <c r="C183"/>
  <c r="D183" s="1"/>
  <c r="P182"/>
  <c r="N182"/>
  <c r="L182"/>
  <c r="J182"/>
  <c r="H182"/>
  <c r="F182"/>
  <c r="C182"/>
  <c r="D182" s="1"/>
  <c r="B182"/>
  <c r="P181"/>
  <c r="N181"/>
  <c r="L181"/>
  <c r="J181"/>
  <c r="H181"/>
  <c r="F181"/>
  <c r="C181"/>
  <c r="D181" s="1"/>
  <c r="P180"/>
  <c r="N180"/>
  <c r="L180"/>
  <c r="J180"/>
  <c r="H180"/>
  <c r="F180"/>
  <c r="C180"/>
  <c r="D180" s="1"/>
  <c r="B180"/>
  <c r="P179"/>
  <c r="N179"/>
  <c r="L179"/>
  <c r="J179"/>
  <c r="H179"/>
  <c r="F179"/>
  <c r="C179"/>
  <c r="D179" s="1"/>
  <c r="P164"/>
  <c r="N164"/>
  <c r="L164"/>
  <c r="J164"/>
  <c r="H164"/>
  <c r="F164"/>
  <c r="C164"/>
  <c r="D164" s="1"/>
  <c r="P163"/>
  <c r="N163"/>
  <c r="L163"/>
  <c r="J163"/>
  <c r="H163"/>
  <c r="F163"/>
  <c r="C163"/>
  <c r="D163" s="1"/>
  <c r="P162"/>
  <c r="N162"/>
  <c r="L162"/>
  <c r="J162"/>
  <c r="H162"/>
  <c r="F162"/>
  <c r="C162"/>
  <c r="D162" s="1"/>
  <c r="B162"/>
  <c r="P161"/>
  <c r="N161"/>
  <c r="L161"/>
  <c r="J161"/>
  <c r="H161"/>
  <c r="F161"/>
  <c r="C161"/>
  <c r="D161" s="1"/>
  <c r="P160"/>
  <c r="N160"/>
  <c r="L160"/>
  <c r="J160"/>
  <c r="H160"/>
  <c r="F160"/>
  <c r="C160"/>
  <c r="D160" s="1"/>
  <c r="B160"/>
  <c r="P159"/>
  <c r="N159"/>
  <c r="L159"/>
  <c r="J159"/>
  <c r="H159"/>
  <c r="F159"/>
  <c r="C159"/>
  <c r="D159" s="1"/>
  <c r="P158"/>
  <c r="N158"/>
  <c r="L158"/>
  <c r="J158"/>
  <c r="H158"/>
  <c r="F158"/>
  <c r="D158"/>
  <c r="C158"/>
  <c r="B158"/>
  <c r="P157"/>
  <c r="N157"/>
  <c r="L157"/>
  <c r="J157"/>
  <c r="H157"/>
  <c r="F157"/>
  <c r="C157"/>
  <c r="D157" s="1"/>
  <c r="P143"/>
  <c r="N143"/>
  <c r="L143"/>
  <c r="J143"/>
  <c r="H143"/>
  <c r="F143"/>
  <c r="C143"/>
  <c r="D143" s="1"/>
  <c r="P142"/>
  <c r="N142"/>
  <c r="L142"/>
  <c r="J142"/>
  <c r="H142"/>
  <c r="F142"/>
  <c r="C142"/>
  <c r="D142" s="1"/>
  <c r="P141"/>
  <c r="N141"/>
  <c r="L141"/>
  <c r="J141"/>
  <c r="H141"/>
  <c r="F141"/>
  <c r="C141"/>
  <c r="D141" s="1"/>
  <c r="P140"/>
  <c r="N140"/>
  <c r="L140"/>
  <c r="J140"/>
  <c r="H140"/>
  <c r="F140"/>
  <c r="C140"/>
  <c r="D140" s="1"/>
  <c r="P139"/>
  <c r="N139"/>
  <c r="L139"/>
  <c r="J139"/>
  <c r="H139"/>
  <c r="F139"/>
  <c r="C139"/>
  <c r="D139" s="1"/>
  <c r="P138"/>
  <c r="N138"/>
  <c r="L138"/>
  <c r="J138"/>
  <c r="H138"/>
  <c r="F138"/>
  <c r="C138"/>
  <c r="D138" s="1"/>
  <c r="P137"/>
  <c r="N137"/>
  <c r="L137"/>
  <c r="J137"/>
  <c r="H137"/>
  <c r="F137"/>
  <c r="C137"/>
  <c r="D137" s="1"/>
  <c r="P136"/>
  <c r="N136"/>
  <c r="L136"/>
  <c r="J136"/>
  <c r="H136"/>
  <c r="F136"/>
  <c r="C136"/>
  <c r="D136" s="1"/>
  <c r="P121"/>
  <c r="N121"/>
  <c r="L121"/>
  <c r="J121"/>
  <c r="H121"/>
  <c r="F121"/>
  <c r="C121"/>
  <c r="D121" s="1"/>
  <c r="P120"/>
  <c r="N120"/>
  <c r="L120"/>
  <c r="J120"/>
  <c r="H120"/>
  <c r="F120"/>
  <c r="C120"/>
  <c r="D120" s="1"/>
  <c r="P119"/>
  <c r="N119"/>
  <c r="L119"/>
  <c r="J119"/>
  <c r="H119"/>
  <c r="F119"/>
  <c r="C119"/>
  <c r="D119" s="1"/>
  <c r="P118"/>
  <c r="N118"/>
  <c r="L118"/>
  <c r="J118"/>
  <c r="H118"/>
  <c r="F118"/>
  <c r="C118"/>
  <c r="D118" s="1"/>
  <c r="P117"/>
  <c r="N117"/>
  <c r="L117"/>
  <c r="J117"/>
  <c r="H117"/>
  <c r="F117"/>
  <c r="C117"/>
  <c r="D117" s="1"/>
  <c r="P116"/>
  <c r="N116"/>
  <c r="L116"/>
  <c r="J116"/>
  <c r="H116"/>
  <c r="F116"/>
  <c r="C116"/>
  <c r="D116" s="1"/>
  <c r="P115"/>
  <c r="N115"/>
  <c r="L115"/>
  <c r="J115"/>
  <c r="H115"/>
  <c r="F115"/>
  <c r="C115"/>
  <c r="D115" s="1"/>
  <c r="P114"/>
  <c r="N114"/>
  <c r="L114"/>
  <c r="J114"/>
  <c r="H114"/>
  <c r="F114"/>
  <c r="C114"/>
  <c r="D114" s="1"/>
  <c r="P101"/>
  <c r="N101"/>
  <c r="L101"/>
  <c r="J101"/>
  <c r="H101"/>
  <c r="F101"/>
  <c r="C101"/>
  <c r="D101" s="1"/>
  <c r="P100"/>
  <c r="N100"/>
  <c r="L100"/>
  <c r="J100"/>
  <c r="H100"/>
  <c r="F100"/>
  <c r="C100"/>
  <c r="D100" s="1"/>
  <c r="P99"/>
  <c r="N99"/>
  <c r="L99"/>
  <c r="J99"/>
  <c r="H99"/>
  <c r="F99"/>
  <c r="C99"/>
  <c r="D99" s="1"/>
  <c r="P98"/>
  <c r="N98"/>
  <c r="L98"/>
  <c r="J98"/>
  <c r="H98"/>
  <c r="F98"/>
  <c r="C98"/>
  <c r="D98" s="1"/>
  <c r="P97"/>
  <c r="N97"/>
  <c r="L97"/>
  <c r="J97"/>
  <c r="H97"/>
  <c r="F97"/>
  <c r="C97"/>
  <c r="D97" s="1"/>
  <c r="P96"/>
  <c r="N96"/>
  <c r="L96"/>
  <c r="J96"/>
  <c r="H96"/>
  <c r="F96"/>
  <c r="C96"/>
  <c r="D96" s="1"/>
  <c r="P95"/>
  <c r="N95"/>
  <c r="L95"/>
  <c r="J95"/>
  <c r="H95"/>
  <c r="F95"/>
  <c r="C95"/>
  <c r="D95" s="1"/>
  <c r="P94"/>
  <c r="N94"/>
  <c r="L94"/>
  <c r="J94"/>
  <c r="H94"/>
  <c r="F94"/>
  <c r="C94"/>
  <c r="D94" s="1"/>
  <c r="P80"/>
  <c r="N80"/>
  <c r="L80"/>
  <c r="J80"/>
  <c r="H80"/>
  <c r="F80"/>
  <c r="C80"/>
  <c r="D80" s="1"/>
  <c r="P79"/>
  <c r="N79"/>
  <c r="L79"/>
  <c r="J79"/>
  <c r="H79"/>
  <c r="F79"/>
  <c r="C79"/>
  <c r="D79" s="1"/>
  <c r="B79"/>
  <c r="P78"/>
  <c r="N78"/>
  <c r="L78"/>
  <c r="J78"/>
  <c r="H78"/>
  <c r="F78"/>
  <c r="C78"/>
  <c r="D78" s="1"/>
  <c r="P77"/>
  <c r="N77"/>
  <c r="L77"/>
  <c r="J77"/>
  <c r="H77"/>
  <c r="F77"/>
  <c r="C77"/>
  <c r="D77" s="1"/>
  <c r="B77"/>
  <c r="P76"/>
  <c r="N76"/>
  <c r="L76"/>
  <c r="J76"/>
  <c r="H76"/>
  <c r="F76"/>
  <c r="C76"/>
  <c r="D76" s="1"/>
  <c r="P75"/>
  <c r="N75"/>
  <c r="L75"/>
  <c r="J75"/>
  <c r="H75"/>
  <c r="F75"/>
  <c r="C75"/>
  <c r="D75" s="1"/>
  <c r="B75"/>
  <c r="P74"/>
  <c r="N74"/>
  <c r="L74"/>
  <c r="J74"/>
  <c r="H74"/>
  <c r="F74"/>
  <c r="C74"/>
  <c r="D74" s="1"/>
  <c r="P73"/>
  <c r="N73"/>
  <c r="L73"/>
  <c r="J73"/>
  <c r="H73"/>
  <c r="F73"/>
  <c r="C73"/>
  <c r="D73" s="1"/>
  <c r="B73"/>
  <c r="C58"/>
  <c r="D58" s="1"/>
  <c r="B58"/>
  <c r="N58" s="1"/>
  <c r="C57"/>
  <c r="C56"/>
  <c r="C55"/>
  <c r="D55" s="1"/>
  <c r="B55"/>
  <c r="P55" s="1"/>
  <c r="C54"/>
  <c r="C53"/>
  <c r="D53" s="1"/>
  <c r="B53"/>
  <c r="P53" s="1"/>
  <c r="C52"/>
  <c r="C51"/>
  <c r="D51" s="1"/>
  <c r="B51"/>
  <c r="P51" s="1"/>
  <c r="C36"/>
  <c r="H35"/>
  <c r="C35"/>
  <c r="B35"/>
  <c r="C34"/>
  <c r="B34"/>
  <c r="N34" s="1"/>
  <c r="C33"/>
  <c r="C32"/>
  <c r="B32"/>
  <c r="N32" s="1"/>
  <c r="C31"/>
  <c r="C30"/>
  <c r="B30"/>
  <c r="N30" s="1"/>
  <c r="C29"/>
  <c r="C14"/>
  <c r="B14"/>
  <c r="N14" s="1"/>
  <c r="C13"/>
  <c r="C12"/>
  <c r="B12"/>
  <c r="N12" s="1"/>
  <c r="C11"/>
  <c r="C10"/>
  <c r="B10"/>
  <c r="N10" s="1"/>
  <c r="C9"/>
  <c r="C8"/>
  <c r="B8"/>
  <c r="N8" s="1"/>
  <c r="C7"/>
  <c r="AO137" i="4"/>
  <c r="AJ137"/>
  <c r="AE137"/>
  <c r="Z137"/>
  <c r="U137"/>
  <c r="P137"/>
  <c r="K137"/>
  <c r="F137"/>
  <c r="AO136"/>
  <c r="AJ136"/>
  <c r="AE136"/>
  <c r="Z136"/>
  <c r="U136"/>
  <c r="P136"/>
  <c r="K136"/>
  <c r="F136"/>
  <c r="AO135"/>
  <c r="AJ135"/>
  <c r="AE135"/>
  <c r="Z135"/>
  <c r="U135"/>
  <c r="P135"/>
  <c r="K135"/>
  <c r="F135"/>
  <c r="AO134"/>
  <c r="AJ134"/>
  <c r="AE134"/>
  <c r="Z134"/>
  <c r="U134"/>
  <c r="P134"/>
  <c r="K134"/>
  <c r="F134"/>
  <c r="AO133"/>
  <c r="AJ133"/>
  <c r="AE133"/>
  <c r="Z133"/>
  <c r="U133"/>
  <c r="P133"/>
  <c r="K133"/>
  <c r="F133"/>
  <c r="AO132"/>
  <c r="AJ132"/>
  <c r="AE132"/>
  <c r="Z132"/>
  <c r="U132"/>
  <c r="P132"/>
  <c r="K132"/>
  <c r="F132"/>
  <c r="AO131"/>
  <c r="AJ131"/>
  <c r="AE131"/>
  <c r="Z131"/>
  <c r="U131"/>
  <c r="P131"/>
  <c r="K131"/>
  <c r="F131"/>
  <c r="AO130"/>
  <c r="AJ130"/>
  <c r="AE130"/>
  <c r="Z130"/>
  <c r="U130"/>
  <c r="P130"/>
  <c r="K130"/>
  <c r="F130"/>
  <c r="AO129"/>
  <c r="AJ129"/>
  <c r="AE129"/>
  <c r="Z129"/>
  <c r="U129"/>
  <c r="P129"/>
  <c r="K129"/>
  <c r="F129"/>
  <c r="AO128"/>
  <c r="AJ128"/>
  <c r="AE128"/>
  <c r="Z128"/>
  <c r="U128"/>
  <c r="P128"/>
  <c r="K128"/>
  <c r="F128"/>
  <c r="AO127"/>
  <c r="AJ127"/>
  <c r="AE127"/>
  <c r="Z127"/>
  <c r="U127"/>
  <c r="P127"/>
  <c r="K127"/>
  <c r="F127"/>
  <c r="AO126"/>
  <c r="AJ126"/>
  <c r="AE126"/>
  <c r="Z126"/>
  <c r="U126"/>
  <c r="P126"/>
  <c r="K126"/>
  <c r="F126"/>
  <c r="AO125"/>
  <c r="AJ125"/>
  <c r="AE125"/>
  <c r="Z125"/>
  <c r="U125"/>
  <c r="P125"/>
  <c r="K125"/>
  <c r="F125"/>
  <c r="AO124"/>
  <c r="AJ124"/>
  <c r="AE124"/>
  <c r="Z124"/>
  <c r="U124"/>
  <c r="P124"/>
  <c r="K124"/>
  <c r="F124"/>
  <c r="AO123"/>
  <c r="AJ123"/>
  <c r="AE123"/>
  <c r="Z123"/>
  <c r="U123"/>
  <c r="P123"/>
  <c r="K123"/>
  <c r="F123"/>
  <c r="AO122"/>
  <c r="AJ122"/>
  <c r="AE122"/>
  <c r="Z122"/>
  <c r="U122"/>
  <c r="P122"/>
  <c r="K122"/>
  <c r="F122"/>
  <c r="AO121"/>
  <c r="AJ121"/>
  <c r="AE121"/>
  <c r="Z121"/>
  <c r="U121"/>
  <c r="P121"/>
  <c r="K121"/>
  <c r="F121"/>
  <c r="AO120"/>
  <c r="AJ120"/>
  <c r="AE120"/>
  <c r="Z120"/>
  <c r="U120"/>
  <c r="P120"/>
  <c r="K120"/>
  <c r="F120"/>
  <c r="AO119"/>
  <c r="AJ119"/>
  <c r="AE119"/>
  <c r="Z119"/>
  <c r="U119"/>
  <c r="P119"/>
  <c r="K119"/>
  <c r="F119"/>
  <c r="AO118"/>
  <c r="AJ118"/>
  <c r="AE118"/>
  <c r="Z118"/>
  <c r="U118"/>
  <c r="P118"/>
  <c r="K118"/>
  <c r="F118"/>
  <c r="AO117"/>
  <c r="AJ117"/>
  <c r="AE117"/>
  <c r="Z117"/>
  <c r="U117"/>
  <c r="P117"/>
  <c r="K117"/>
  <c r="F117"/>
  <c r="AO116"/>
  <c r="AJ116"/>
  <c r="AE116"/>
  <c r="Z116"/>
  <c r="U116"/>
  <c r="P116"/>
  <c r="K116"/>
  <c r="F116"/>
  <c r="AO115"/>
  <c r="AJ115"/>
  <c r="AE115"/>
  <c r="Z115"/>
  <c r="U115"/>
  <c r="P115"/>
  <c r="K115"/>
  <c r="F115"/>
  <c r="AO114"/>
  <c r="AJ114"/>
  <c r="AE114"/>
  <c r="Z114"/>
  <c r="U114"/>
  <c r="P114"/>
  <c r="K114"/>
  <c r="F114"/>
  <c r="AO113"/>
  <c r="AJ113"/>
  <c r="AE113"/>
  <c r="Z113"/>
  <c r="U113"/>
  <c r="P113"/>
  <c r="K113"/>
  <c r="F113"/>
  <c r="AO112"/>
  <c r="AJ112"/>
  <c r="AE112"/>
  <c r="Z112"/>
  <c r="U112"/>
  <c r="P112"/>
  <c r="K112"/>
  <c r="F112"/>
  <c r="AO111"/>
  <c r="AJ111"/>
  <c r="AE111"/>
  <c r="Z111"/>
  <c r="U111"/>
  <c r="P111"/>
  <c r="K111"/>
  <c r="F111"/>
  <c r="AO110"/>
  <c r="AJ110"/>
  <c r="AE110"/>
  <c r="Z110"/>
  <c r="U110"/>
  <c r="P110"/>
  <c r="K110"/>
  <c r="F110"/>
  <c r="AO109"/>
  <c r="AJ109"/>
  <c r="AE109"/>
  <c r="Z109"/>
  <c r="U109"/>
  <c r="P109"/>
  <c r="K109"/>
  <c r="F109"/>
  <c r="AO108"/>
  <c r="AJ108"/>
  <c r="AE108"/>
  <c r="Z108"/>
  <c r="U108"/>
  <c r="P108"/>
  <c r="K108"/>
  <c r="F108"/>
  <c r="AO107"/>
  <c r="AJ107"/>
  <c r="AE107"/>
  <c r="Z107"/>
  <c r="U107"/>
  <c r="P107"/>
  <c r="K107"/>
  <c r="F107"/>
  <c r="AO106"/>
  <c r="AJ106"/>
  <c r="AE106"/>
  <c r="Z106"/>
  <c r="U106"/>
  <c r="P106"/>
  <c r="K106"/>
  <c r="F106"/>
  <c r="AO105"/>
  <c r="AJ105"/>
  <c r="AE105"/>
  <c r="Z105"/>
  <c r="U105"/>
  <c r="P105"/>
  <c r="K105"/>
  <c r="F105"/>
  <c r="AO104"/>
  <c r="AJ104"/>
  <c r="AE104"/>
  <c r="Z104"/>
  <c r="U104"/>
  <c r="P104"/>
  <c r="K104"/>
  <c r="F104"/>
  <c r="AO103"/>
  <c r="AJ103"/>
  <c r="AE103"/>
  <c r="Z103"/>
  <c r="U103"/>
  <c r="P103"/>
  <c r="K103"/>
  <c r="F103"/>
  <c r="AO102"/>
  <c r="AJ102"/>
  <c r="AE102"/>
  <c r="Z102"/>
  <c r="U102"/>
  <c r="P102"/>
  <c r="K102"/>
  <c r="F102"/>
  <c r="AO101"/>
  <c r="AJ101"/>
  <c r="AE101"/>
  <c r="Z101"/>
  <c r="U101"/>
  <c r="P101"/>
  <c r="K101"/>
  <c r="F101"/>
  <c r="AO100"/>
  <c r="AJ100"/>
  <c r="AE100"/>
  <c r="Z100"/>
  <c r="U100"/>
  <c r="P100"/>
  <c r="K100"/>
  <c r="F100"/>
  <c r="AO99"/>
  <c r="AJ99"/>
  <c r="AE99"/>
  <c r="Z99"/>
  <c r="U99"/>
  <c r="P99"/>
  <c r="K99"/>
  <c r="F99"/>
  <c r="AO98"/>
  <c r="AJ98"/>
  <c r="AE98"/>
  <c r="Z98"/>
  <c r="U98"/>
  <c r="P98"/>
  <c r="K98"/>
  <c r="F98"/>
  <c r="AO97"/>
  <c r="AJ97"/>
  <c r="AE97"/>
  <c r="Z97"/>
  <c r="U97"/>
  <c r="P97"/>
  <c r="K97"/>
  <c r="F97"/>
  <c r="AO96"/>
  <c r="AJ96"/>
  <c r="AE96"/>
  <c r="Z96"/>
  <c r="U96"/>
  <c r="P96"/>
  <c r="K96"/>
  <c r="F96"/>
  <c r="AO95"/>
  <c r="AJ95"/>
  <c r="AE95"/>
  <c r="Z95"/>
  <c r="U95"/>
  <c r="P95"/>
  <c r="K95"/>
  <c r="F95"/>
  <c r="AO94"/>
  <c r="AJ94"/>
  <c r="AE94"/>
  <c r="Z94"/>
  <c r="U94"/>
  <c r="P94"/>
  <c r="K94"/>
  <c r="F94"/>
  <c r="AO93"/>
  <c r="AJ93"/>
  <c r="AE93"/>
  <c r="Z93"/>
  <c r="U93"/>
  <c r="P93"/>
  <c r="K93"/>
  <c r="F93"/>
  <c r="AO92"/>
  <c r="AJ92"/>
  <c r="AE92"/>
  <c r="Z92"/>
  <c r="U92"/>
  <c r="P92"/>
  <c r="K92"/>
  <c r="F92"/>
  <c r="AO91"/>
  <c r="AJ91"/>
  <c r="AE91"/>
  <c r="Z91"/>
  <c r="U91"/>
  <c r="P91"/>
  <c r="K91"/>
  <c r="F91"/>
  <c r="AO90"/>
  <c r="AJ90"/>
  <c r="AE90"/>
  <c r="Z90"/>
  <c r="U90"/>
  <c r="P90"/>
  <c r="K90"/>
  <c r="F90"/>
  <c r="AO89"/>
  <c r="AJ89"/>
  <c r="AE89"/>
  <c r="Z89"/>
  <c r="U89"/>
  <c r="P89"/>
  <c r="K89"/>
  <c r="F89"/>
  <c r="AO88"/>
  <c r="AJ88"/>
  <c r="AE88"/>
  <c r="Z88"/>
  <c r="U88"/>
  <c r="P88"/>
  <c r="K88"/>
  <c r="F88"/>
  <c r="AO87"/>
  <c r="AJ87"/>
  <c r="AE87"/>
  <c r="Z87"/>
  <c r="U87"/>
  <c r="P87"/>
  <c r="K87"/>
  <c r="F87"/>
  <c r="AO86"/>
  <c r="AJ86"/>
  <c r="AE86"/>
  <c r="Z86"/>
  <c r="U86"/>
  <c r="P86"/>
  <c r="K86"/>
  <c r="F86"/>
  <c r="AO85"/>
  <c r="AJ85"/>
  <c r="AE85"/>
  <c r="Z85"/>
  <c r="U85"/>
  <c r="P85"/>
  <c r="K85"/>
  <c r="F85"/>
  <c r="AO84"/>
  <c r="AJ84"/>
  <c r="AE84"/>
  <c r="Z84"/>
  <c r="U84"/>
  <c r="P84"/>
  <c r="K84"/>
  <c r="F84"/>
  <c r="AO83"/>
  <c r="AJ83"/>
  <c r="AE83"/>
  <c r="Z83"/>
  <c r="U83"/>
  <c r="P83"/>
  <c r="K83"/>
  <c r="F83"/>
  <c r="AO82"/>
  <c r="AJ82"/>
  <c r="AE82"/>
  <c r="Z82"/>
  <c r="U82"/>
  <c r="P82"/>
  <c r="K82"/>
  <c r="F82"/>
  <c r="AO81"/>
  <c r="AJ81"/>
  <c r="AE81"/>
  <c r="Z81"/>
  <c r="U81"/>
  <c r="P81"/>
  <c r="K81"/>
  <c r="F81"/>
  <c r="AO80"/>
  <c r="AJ80"/>
  <c r="AE80"/>
  <c r="Z80"/>
  <c r="U80"/>
  <c r="P80"/>
  <c r="K80"/>
  <c r="F80"/>
  <c r="AO79"/>
  <c r="AJ79"/>
  <c r="AE79"/>
  <c r="Z79"/>
  <c r="U79"/>
  <c r="P79"/>
  <c r="K79"/>
  <c r="F79"/>
  <c r="AO78"/>
  <c r="AJ78"/>
  <c r="AE78"/>
  <c r="Z78"/>
  <c r="U78"/>
  <c r="P78"/>
  <c r="K78"/>
  <c r="F78"/>
  <c r="AO77"/>
  <c r="AJ77"/>
  <c r="AE77"/>
  <c r="Z77"/>
  <c r="U77"/>
  <c r="P77"/>
  <c r="K77"/>
  <c r="F77"/>
  <c r="AO76"/>
  <c r="AJ76"/>
  <c r="AE76"/>
  <c r="Z76"/>
  <c r="U76"/>
  <c r="P76"/>
  <c r="K76"/>
  <c r="F76"/>
  <c r="AO75"/>
  <c r="AJ75"/>
  <c r="AE75"/>
  <c r="Z75"/>
  <c r="U75"/>
  <c r="P75"/>
  <c r="K75"/>
  <c r="F75"/>
  <c r="AO74"/>
  <c r="AJ74"/>
  <c r="AE74"/>
  <c r="Z74"/>
  <c r="U74"/>
  <c r="P74"/>
  <c r="K74"/>
  <c r="F74"/>
  <c r="AO73"/>
  <c r="AJ73"/>
  <c r="AE73"/>
  <c r="Z73"/>
  <c r="U73"/>
  <c r="P73"/>
  <c r="K73"/>
  <c r="F73"/>
  <c r="AO72"/>
  <c r="AJ72"/>
  <c r="AE72"/>
  <c r="Z72"/>
  <c r="U72"/>
  <c r="P72"/>
  <c r="K72"/>
  <c r="F72"/>
  <c r="AO71"/>
  <c r="AJ71"/>
  <c r="AE71"/>
  <c r="Z71"/>
  <c r="U71"/>
  <c r="P71"/>
  <c r="K71"/>
  <c r="F71"/>
  <c r="AO70"/>
  <c r="AJ70"/>
  <c r="AE70"/>
  <c r="Z70"/>
  <c r="U70"/>
  <c r="P70"/>
  <c r="K70"/>
  <c r="F70"/>
  <c r="AO69"/>
  <c r="AJ69"/>
  <c r="AE69"/>
  <c r="Z69"/>
  <c r="U69"/>
  <c r="P69"/>
  <c r="K69"/>
  <c r="F69"/>
  <c r="AO68"/>
  <c r="AJ68"/>
  <c r="AE68"/>
  <c r="Z68"/>
  <c r="U68"/>
  <c r="P68"/>
  <c r="K68"/>
  <c r="F68"/>
  <c r="AO67"/>
  <c r="AJ67"/>
  <c r="AE67"/>
  <c r="Z67"/>
  <c r="U67"/>
  <c r="P67"/>
  <c r="K67"/>
  <c r="F67"/>
  <c r="AO66"/>
  <c r="AJ66"/>
  <c r="AE66"/>
  <c r="Z66"/>
  <c r="U66"/>
  <c r="P66"/>
  <c r="K66"/>
  <c r="F66"/>
  <c r="AO65"/>
  <c r="AJ65"/>
  <c r="AE65"/>
  <c r="Z65"/>
  <c r="U65"/>
  <c r="P65"/>
  <c r="K65"/>
  <c r="F65"/>
  <c r="AO64"/>
  <c r="AJ64"/>
  <c r="AE64"/>
  <c r="Z64"/>
  <c r="U64"/>
  <c r="P64"/>
  <c r="K64"/>
  <c r="F64"/>
  <c r="AO63"/>
  <c r="AJ63"/>
  <c r="AE63"/>
  <c r="Z63"/>
  <c r="U63"/>
  <c r="P63"/>
  <c r="K63"/>
  <c r="F63"/>
  <c r="AO62"/>
  <c r="AJ62"/>
  <c r="AE62"/>
  <c r="Z62"/>
  <c r="U62"/>
  <c r="P62"/>
  <c r="K62"/>
  <c r="F62"/>
  <c r="AO61"/>
  <c r="AJ61"/>
  <c r="AE61"/>
  <c r="Z61"/>
  <c r="U61"/>
  <c r="P61"/>
  <c r="K61"/>
  <c r="F61"/>
  <c r="AO60"/>
  <c r="AJ60"/>
  <c r="AE60"/>
  <c r="Z60"/>
  <c r="U60"/>
  <c r="P60"/>
  <c r="K60"/>
  <c r="F60"/>
  <c r="AO59"/>
  <c r="AJ59"/>
  <c r="AE59"/>
  <c r="Z59"/>
  <c r="U59"/>
  <c r="P59"/>
  <c r="K59"/>
  <c r="F59"/>
  <c r="AO58"/>
  <c r="AJ58"/>
  <c r="AE58"/>
  <c r="Z58"/>
  <c r="U58"/>
  <c r="P58"/>
  <c r="K58"/>
  <c r="F58"/>
  <c r="AO57"/>
  <c r="AJ57"/>
  <c r="AE57"/>
  <c r="Z57"/>
  <c r="U57"/>
  <c r="P57"/>
  <c r="K57"/>
  <c r="F57"/>
  <c r="AO56"/>
  <c r="AJ56"/>
  <c r="AE56"/>
  <c r="Z56"/>
  <c r="U56"/>
  <c r="P56"/>
  <c r="K56"/>
  <c r="F56"/>
  <c r="AO55"/>
  <c r="AJ55"/>
  <c r="AE55"/>
  <c r="Z55"/>
  <c r="U55"/>
  <c r="P55"/>
  <c r="K55"/>
  <c r="F55"/>
  <c r="AO54"/>
  <c r="AJ54"/>
  <c r="AE54"/>
  <c r="Z54"/>
  <c r="U54"/>
  <c r="P54"/>
  <c r="K54"/>
  <c r="F54"/>
  <c r="AO53"/>
  <c r="AJ53"/>
  <c r="AE53"/>
  <c r="Z53"/>
  <c r="U53"/>
  <c r="P53"/>
  <c r="K53"/>
  <c r="F53"/>
  <c r="AO52"/>
  <c r="AJ52"/>
  <c r="AE52"/>
  <c r="Z52"/>
  <c r="U52"/>
  <c r="P52"/>
  <c r="K52"/>
  <c r="F52"/>
  <c r="AO51"/>
  <c r="AJ51"/>
  <c r="AE51"/>
  <c r="Z51"/>
  <c r="U51"/>
  <c r="P51"/>
  <c r="K51"/>
  <c r="F51"/>
  <c r="AO50"/>
  <c r="AJ50"/>
  <c r="AE50"/>
  <c r="Z50"/>
  <c r="U50"/>
  <c r="P50"/>
  <c r="K50"/>
  <c r="F50"/>
  <c r="AO49"/>
  <c r="AJ49"/>
  <c r="AE49"/>
  <c r="Z49"/>
  <c r="U49"/>
  <c r="P49"/>
  <c r="K49"/>
  <c r="F49"/>
  <c r="AO48"/>
  <c r="AJ48"/>
  <c r="AE48"/>
  <c r="Z48"/>
  <c r="U48"/>
  <c r="P48"/>
  <c r="K48"/>
  <c r="F48"/>
  <c r="AO47"/>
  <c r="AJ47"/>
  <c r="AE47"/>
  <c r="Z47"/>
  <c r="U47"/>
  <c r="P47"/>
  <c r="K47"/>
  <c r="F47"/>
  <c r="AO46"/>
  <c r="AJ46"/>
  <c r="AE46"/>
  <c r="Z46"/>
  <c r="U46"/>
  <c r="P46"/>
  <c r="K46"/>
  <c r="F46"/>
  <c r="AO45"/>
  <c r="AJ45"/>
  <c r="AE45"/>
  <c r="Z45"/>
  <c r="U45"/>
  <c r="P45"/>
  <c r="K45"/>
  <c r="F45"/>
  <c r="AO44"/>
  <c r="AJ44"/>
  <c r="AE44"/>
  <c r="Z44"/>
  <c r="U44"/>
  <c r="P44"/>
  <c r="K44"/>
  <c r="F44"/>
  <c r="AO43"/>
  <c r="AJ43"/>
  <c r="AE43"/>
  <c r="Z43"/>
  <c r="U43"/>
  <c r="P43"/>
  <c r="K43"/>
  <c r="F43"/>
  <c r="AO42"/>
  <c r="AJ42"/>
  <c r="AE42"/>
  <c r="Z42"/>
  <c r="U42"/>
  <c r="P42"/>
  <c r="K42"/>
  <c r="F42"/>
  <c r="AO41"/>
  <c r="AJ41"/>
  <c r="AE41"/>
  <c r="Z41"/>
  <c r="U41"/>
  <c r="P41"/>
  <c r="K41"/>
  <c r="F41"/>
  <c r="AO40"/>
  <c r="AJ40"/>
  <c r="AE40"/>
  <c r="Z40"/>
  <c r="U40"/>
  <c r="P40"/>
  <c r="K40"/>
  <c r="F40"/>
  <c r="AO39"/>
  <c r="AJ39"/>
  <c r="AE39"/>
  <c r="Z39"/>
  <c r="U39"/>
  <c r="P39"/>
  <c r="K39"/>
  <c r="F39"/>
  <c r="AO38"/>
  <c r="AJ38"/>
  <c r="AE38"/>
  <c r="Z38"/>
  <c r="U38"/>
  <c r="P38"/>
  <c r="K38"/>
  <c r="F38"/>
  <c r="AO37"/>
  <c r="AJ37"/>
  <c r="AE37"/>
  <c r="Z37"/>
  <c r="U37"/>
  <c r="P37"/>
  <c r="K37"/>
  <c r="F37"/>
  <c r="AO36"/>
  <c r="AJ36"/>
  <c r="AE36"/>
  <c r="Z36"/>
  <c r="U36"/>
  <c r="P36"/>
  <c r="K36"/>
  <c r="F36"/>
  <c r="AO35"/>
  <c r="AJ35"/>
  <c r="AE35"/>
  <c r="Z35"/>
  <c r="U35"/>
  <c r="P35"/>
  <c r="K35"/>
  <c r="F35"/>
  <c r="AO34"/>
  <c r="AJ34"/>
  <c r="AE34"/>
  <c r="Z34"/>
  <c r="U34"/>
  <c r="P34"/>
  <c r="K34"/>
  <c r="F34"/>
  <c r="AO33"/>
  <c r="AJ33"/>
  <c r="AE33"/>
  <c r="Z33"/>
  <c r="U33"/>
  <c r="P33"/>
  <c r="K33"/>
  <c r="F33"/>
  <c r="AO32"/>
  <c r="AJ32"/>
  <c r="AE32"/>
  <c r="Z32"/>
  <c r="U32"/>
  <c r="P32"/>
  <c r="K32"/>
  <c r="F32"/>
  <c r="AO31"/>
  <c r="AJ31"/>
  <c r="AE31"/>
  <c r="Z31"/>
  <c r="U31"/>
  <c r="P31"/>
  <c r="K31"/>
  <c r="F31"/>
  <c r="AO30"/>
  <c r="AJ30"/>
  <c r="AE30"/>
  <c r="Z30"/>
  <c r="U30"/>
  <c r="P30"/>
  <c r="K30"/>
  <c r="F30"/>
  <c r="AO29"/>
  <c r="AJ29"/>
  <c r="AE29"/>
  <c r="Z29"/>
  <c r="U29"/>
  <c r="P29"/>
  <c r="K29"/>
  <c r="F29"/>
  <c r="AO28"/>
  <c r="AJ28"/>
  <c r="AE28"/>
  <c r="Z28"/>
  <c r="U28"/>
  <c r="P28"/>
  <c r="K28"/>
  <c r="F28"/>
  <c r="AO27"/>
  <c r="AJ27"/>
  <c r="AE27"/>
  <c r="Z27"/>
  <c r="U27"/>
  <c r="P27"/>
  <c r="K27"/>
  <c r="F27"/>
  <c r="AO26"/>
  <c r="AJ26"/>
  <c r="AE26"/>
  <c r="Z26"/>
  <c r="U26"/>
  <c r="P26"/>
  <c r="K26"/>
  <c r="F26"/>
  <c r="AO25"/>
  <c r="AJ25"/>
  <c r="AE25"/>
  <c r="Z25"/>
  <c r="U25"/>
  <c r="P25"/>
  <c r="K25"/>
  <c r="F25"/>
  <c r="AO24"/>
  <c r="AJ24"/>
  <c r="AE24"/>
  <c r="Z24"/>
  <c r="U24"/>
  <c r="P24"/>
  <c r="K24"/>
  <c r="F24"/>
  <c r="AO23"/>
  <c r="AJ23"/>
  <c r="AE23"/>
  <c r="Z23"/>
  <c r="U23"/>
  <c r="P23"/>
  <c r="K23"/>
  <c r="F23"/>
  <c r="AO22"/>
  <c r="AJ22"/>
  <c r="AE22"/>
  <c r="Z22"/>
  <c r="U22"/>
  <c r="P22"/>
  <c r="K22"/>
  <c r="F22"/>
  <c r="AO21"/>
  <c r="AJ21"/>
  <c r="AE21"/>
  <c r="Z21"/>
  <c r="U21"/>
  <c r="P21"/>
  <c r="K21"/>
  <c r="F21"/>
  <c r="AO20"/>
  <c r="AJ20"/>
  <c r="AE20"/>
  <c r="Z20"/>
  <c r="U20"/>
  <c r="P20"/>
  <c r="K20"/>
  <c r="F20"/>
  <c r="AO19"/>
  <c r="AJ19"/>
  <c r="AE19"/>
  <c r="Z19"/>
  <c r="U19"/>
  <c r="P19"/>
  <c r="K19"/>
  <c r="F19"/>
  <c r="AO18"/>
  <c r="AJ18"/>
  <c r="AE18"/>
  <c r="Z18"/>
  <c r="U18"/>
  <c r="P18"/>
  <c r="K18"/>
  <c r="F18"/>
  <c r="AO17"/>
  <c r="AJ17"/>
  <c r="AE17"/>
  <c r="Z17"/>
  <c r="U17"/>
  <c r="P17"/>
  <c r="K17"/>
  <c r="F17"/>
  <c r="AO16"/>
  <c r="AJ16"/>
  <c r="AE16"/>
  <c r="Z16"/>
  <c r="U16"/>
  <c r="P16"/>
  <c r="K16"/>
  <c r="F16"/>
  <c r="AO15"/>
  <c r="AJ15"/>
  <c r="AE15"/>
  <c r="Z15"/>
  <c r="U15"/>
  <c r="P15"/>
  <c r="K15"/>
  <c r="F15"/>
  <c r="AO14"/>
  <c r="AJ14"/>
  <c r="AE14"/>
  <c r="Z14"/>
  <c r="U14"/>
  <c r="P14"/>
  <c r="K14"/>
  <c r="F14"/>
  <c r="AO13"/>
  <c r="AJ13"/>
  <c r="AE13"/>
  <c r="Z13"/>
  <c r="U13"/>
  <c r="P13"/>
  <c r="K13"/>
  <c r="F13"/>
  <c r="AO12"/>
  <c r="AJ12"/>
  <c r="AE12"/>
  <c r="Z12"/>
  <c r="U12"/>
  <c r="P12"/>
  <c r="K12"/>
  <c r="F12"/>
  <c r="AO11"/>
  <c r="AJ11"/>
  <c r="AE11"/>
  <c r="Z11"/>
  <c r="U11"/>
  <c r="P11"/>
  <c r="K11"/>
  <c r="F11"/>
  <c r="L141" i="3"/>
  <c r="L140"/>
  <c r="L139"/>
  <c r="L138"/>
  <c r="L137"/>
  <c r="N137" s="1"/>
  <c r="L136"/>
  <c r="N136" s="1"/>
  <c r="L135"/>
  <c r="N135" s="1"/>
  <c r="L134"/>
  <c r="N134" s="1"/>
  <c r="L133"/>
  <c r="N133" s="1"/>
  <c r="L132"/>
  <c r="N132" s="1"/>
  <c r="L131"/>
  <c r="N131" s="1"/>
  <c r="L130"/>
  <c r="N130" s="1"/>
  <c r="L129"/>
  <c r="N129" s="1"/>
  <c r="L128"/>
  <c r="N128" s="1"/>
  <c r="L127"/>
  <c r="N127" s="1"/>
  <c r="L126"/>
  <c r="N126" s="1"/>
  <c r="L125"/>
  <c r="N125" s="1"/>
  <c r="L124"/>
  <c r="N124" s="1"/>
  <c r="L123"/>
  <c r="N123" s="1"/>
  <c r="L122"/>
  <c r="N122" s="1"/>
  <c r="L121"/>
  <c r="N121" s="1"/>
  <c r="L120"/>
  <c r="N120" s="1"/>
  <c r="L119"/>
  <c r="N119" s="1"/>
  <c r="L118"/>
  <c r="N118" s="1"/>
  <c r="L117"/>
  <c r="N117" s="1"/>
  <c r="L116"/>
  <c r="N116" s="1"/>
  <c r="L115"/>
  <c r="N115" s="1"/>
  <c r="L114"/>
  <c r="N114" s="1"/>
  <c r="L113"/>
  <c r="N113" s="1"/>
  <c r="L112"/>
  <c r="N112" s="1"/>
  <c r="L111"/>
  <c r="N111" s="1"/>
  <c r="L110"/>
  <c r="N110" s="1"/>
  <c r="L109"/>
  <c r="N109" s="1"/>
  <c r="L108"/>
  <c r="N108" s="1"/>
  <c r="L107"/>
  <c r="N107" s="1"/>
  <c r="L106"/>
  <c r="N106" s="1"/>
  <c r="L105"/>
  <c r="N105" s="1"/>
  <c r="L104"/>
  <c r="N104" s="1"/>
  <c r="L103"/>
  <c r="N103" s="1"/>
  <c r="L102"/>
  <c r="N102" s="1"/>
  <c r="L101"/>
  <c r="N101" s="1"/>
  <c r="L100"/>
  <c r="N100" s="1"/>
  <c r="L99"/>
  <c r="N99" s="1"/>
  <c r="L98"/>
  <c r="N98" s="1"/>
  <c r="L97"/>
  <c r="N97" s="1"/>
  <c r="L96"/>
  <c r="N96" s="1"/>
  <c r="L95"/>
  <c r="N95" s="1"/>
  <c r="L94"/>
  <c r="N94" s="1"/>
  <c r="L93"/>
  <c r="N93" s="1"/>
  <c r="L92"/>
  <c r="N92" s="1"/>
  <c r="L91"/>
  <c r="N91" s="1"/>
  <c r="L90"/>
  <c r="N90" s="1"/>
  <c r="L89"/>
  <c r="N89" s="1"/>
  <c r="L88"/>
  <c r="N88" s="1"/>
  <c r="L87"/>
  <c r="N87" s="1"/>
  <c r="L86"/>
  <c r="N86" s="1"/>
  <c r="L85"/>
  <c r="N85" s="1"/>
  <c r="L84"/>
  <c r="N84" s="1"/>
  <c r="L83"/>
  <c r="N83" s="1"/>
  <c r="L82"/>
  <c r="N82" s="1"/>
  <c r="L81"/>
  <c r="N81" s="1"/>
  <c r="L80"/>
  <c r="N80" s="1"/>
  <c r="L79"/>
  <c r="N79" s="1"/>
  <c r="L78"/>
  <c r="N78" s="1"/>
  <c r="L77"/>
  <c r="N77" s="1"/>
  <c r="L76"/>
  <c r="N76" s="1"/>
  <c r="L75"/>
  <c r="N75" s="1"/>
  <c r="L74"/>
  <c r="N74" s="1"/>
  <c r="L73"/>
  <c r="N73" s="1"/>
  <c r="L72"/>
  <c r="N72" s="1"/>
  <c r="L71"/>
  <c r="N71" s="1"/>
  <c r="L70"/>
  <c r="N70" s="1"/>
  <c r="L69"/>
  <c r="N69" s="1"/>
  <c r="L68"/>
  <c r="N68" s="1"/>
  <c r="L6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12"/>
  <c r="N12" s="1"/>
  <c r="L11"/>
  <c r="N11" s="1"/>
  <c r="X141" i="2"/>
  <c r="T141"/>
  <c r="X140"/>
  <c r="T140"/>
  <c r="X139"/>
  <c r="T139"/>
  <c r="X138"/>
  <c r="T138"/>
  <c r="X137"/>
  <c r="T137"/>
  <c r="V137" s="1"/>
  <c r="X136"/>
  <c r="T136"/>
  <c r="V136" s="1"/>
  <c r="X135"/>
  <c r="T135"/>
  <c r="V135" s="1"/>
  <c r="X134"/>
  <c r="T134"/>
  <c r="V134" s="1"/>
  <c r="X133"/>
  <c r="T133"/>
  <c r="V133" s="1"/>
  <c r="X132"/>
  <c r="T132"/>
  <c r="V132" s="1"/>
  <c r="X131"/>
  <c r="T131"/>
  <c r="V131" s="1"/>
  <c r="X130"/>
  <c r="T130"/>
  <c r="V130" s="1"/>
  <c r="X129"/>
  <c r="T129"/>
  <c r="V129" s="1"/>
  <c r="X128"/>
  <c r="T128"/>
  <c r="V128" s="1"/>
  <c r="X127"/>
  <c r="T127"/>
  <c r="V127" s="1"/>
  <c r="X126"/>
  <c r="T126"/>
  <c r="V126" s="1"/>
  <c r="X125"/>
  <c r="T125"/>
  <c r="V125" s="1"/>
  <c r="X124"/>
  <c r="T124"/>
  <c r="V124" s="1"/>
  <c r="X123"/>
  <c r="T123"/>
  <c r="V123" s="1"/>
  <c r="X122"/>
  <c r="T122"/>
  <c r="V122" s="1"/>
  <c r="X121"/>
  <c r="T121"/>
  <c r="V121" s="1"/>
  <c r="X120"/>
  <c r="T120"/>
  <c r="V120" s="1"/>
  <c r="X119"/>
  <c r="T119"/>
  <c r="V119" s="1"/>
  <c r="X118"/>
  <c r="T118"/>
  <c r="V118" s="1"/>
  <c r="X117"/>
  <c r="T117"/>
  <c r="V117" s="1"/>
  <c r="X116"/>
  <c r="T116"/>
  <c r="V116" s="1"/>
  <c r="X115"/>
  <c r="T115"/>
  <c r="V115" s="1"/>
  <c r="X114"/>
  <c r="T114"/>
  <c r="V114" s="1"/>
  <c r="X113"/>
  <c r="T113"/>
  <c r="V113" s="1"/>
  <c r="X112"/>
  <c r="T112"/>
  <c r="V112" s="1"/>
  <c r="X111"/>
  <c r="T111"/>
  <c r="V111" s="1"/>
  <c r="X110"/>
  <c r="T110"/>
  <c r="V110" s="1"/>
  <c r="X109"/>
  <c r="T109"/>
  <c r="V109" s="1"/>
  <c r="X108"/>
  <c r="T108"/>
  <c r="V108" s="1"/>
  <c r="X107"/>
  <c r="T107"/>
  <c r="V107" s="1"/>
  <c r="X106"/>
  <c r="T106"/>
  <c r="V106" s="1"/>
  <c r="X105"/>
  <c r="T105"/>
  <c r="V105" s="1"/>
  <c r="X104"/>
  <c r="T104"/>
  <c r="V104" s="1"/>
  <c r="X103"/>
  <c r="T103"/>
  <c r="V103" s="1"/>
  <c r="X102"/>
  <c r="T102"/>
  <c r="V102" s="1"/>
  <c r="X101"/>
  <c r="T101"/>
  <c r="V101" s="1"/>
  <c r="X100"/>
  <c r="T100"/>
  <c r="V100" s="1"/>
  <c r="X99"/>
  <c r="T99"/>
  <c r="V99" s="1"/>
  <c r="X98"/>
  <c r="T98"/>
  <c r="V98" s="1"/>
  <c r="X97"/>
  <c r="T97"/>
  <c r="V97" s="1"/>
  <c r="X96"/>
  <c r="T96"/>
  <c r="V96" s="1"/>
  <c r="X95"/>
  <c r="T95"/>
  <c r="V95" s="1"/>
  <c r="X94"/>
  <c r="T94"/>
  <c r="V94" s="1"/>
  <c r="X93"/>
  <c r="T93"/>
  <c r="V93" s="1"/>
  <c r="X92"/>
  <c r="T92"/>
  <c r="V92" s="1"/>
  <c r="X91"/>
  <c r="T91"/>
  <c r="V91" s="1"/>
  <c r="X90"/>
  <c r="T90"/>
  <c r="V90" s="1"/>
  <c r="X89"/>
  <c r="T89"/>
  <c r="V89" s="1"/>
  <c r="X88"/>
  <c r="T88"/>
  <c r="V88" s="1"/>
  <c r="X87"/>
  <c r="T87"/>
  <c r="V87" s="1"/>
  <c r="X86"/>
  <c r="T86"/>
  <c r="V86" s="1"/>
  <c r="X85"/>
  <c r="T85"/>
  <c r="V85" s="1"/>
  <c r="X84"/>
  <c r="T84"/>
  <c r="V84" s="1"/>
  <c r="X83"/>
  <c r="T83"/>
  <c r="V83" s="1"/>
  <c r="X82"/>
  <c r="T82"/>
  <c r="V82" s="1"/>
  <c r="X81"/>
  <c r="T81"/>
  <c r="V81" s="1"/>
  <c r="X80"/>
  <c r="T80"/>
  <c r="V80" s="1"/>
  <c r="X79"/>
  <c r="T79"/>
  <c r="V79" s="1"/>
  <c r="X78"/>
  <c r="T78"/>
  <c r="V78" s="1"/>
  <c r="X77"/>
  <c r="T77"/>
  <c r="V77" s="1"/>
  <c r="X76"/>
  <c r="T76"/>
  <c r="V76" s="1"/>
  <c r="X75"/>
  <c r="T75"/>
  <c r="V75" s="1"/>
  <c r="X74"/>
  <c r="T74"/>
  <c r="V74" s="1"/>
  <c r="X73"/>
  <c r="T73"/>
  <c r="V73" s="1"/>
  <c r="X72"/>
  <c r="T72"/>
  <c r="V72" s="1"/>
  <c r="X71"/>
  <c r="T71"/>
  <c r="V71" s="1"/>
  <c r="X70"/>
  <c r="T70"/>
  <c r="V70" s="1"/>
  <c r="X69"/>
  <c r="T69"/>
  <c r="V69" s="1"/>
  <c r="X68"/>
  <c r="T68"/>
  <c r="V68" s="1"/>
  <c r="X67"/>
  <c r="T67"/>
  <c r="V67" s="1"/>
  <c r="X66"/>
  <c r="T66"/>
  <c r="V66" s="1"/>
  <c r="X65"/>
  <c r="T65"/>
  <c r="V65" s="1"/>
  <c r="X64"/>
  <c r="T64"/>
  <c r="V64" s="1"/>
  <c r="X63"/>
  <c r="T63"/>
  <c r="V63" s="1"/>
  <c r="X62"/>
  <c r="T62"/>
  <c r="V62" s="1"/>
  <c r="X61"/>
  <c r="T61"/>
  <c r="V61" s="1"/>
  <c r="X60"/>
  <c r="T60"/>
  <c r="V60" s="1"/>
  <c r="X59"/>
  <c r="V59"/>
  <c r="T59"/>
  <c r="X58"/>
  <c r="T58"/>
  <c r="V58" s="1"/>
  <c r="X57"/>
  <c r="V57"/>
  <c r="T57"/>
  <c r="X56"/>
  <c r="T56"/>
  <c r="V56" s="1"/>
  <c r="X55"/>
  <c r="V55"/>
  <c r="T55"/>
  <c r="X54"/>
  <c r="T54"/>
  <c r="V54" s="1"/>
  <c r="X53"/>
  <c r="V53"/>
  <c r="T53"/>
  <c r="X52"/>
  <c r="T52"/>
  <c r="V52" s="1"/>
  <c r="X51"/>
  <c r="T51"/>
  <c r="V51" s="1"/>
  <c r="X50"/>
  <c r="T50"/>
  <c r="V50" s="1"/>
  <c r="X49"/>
  <c r="T49"/>
  <c r="V49" s="1"/>
  <c r="X48"/>
  <c r="T48"/>
  <c r="V48" s="1"/>
  <c r="X47"/>
  <c r="T47"/>
  <c r="V47" s="1"/>
  <c r="X46"/>
  <c r="T46"/>
  <c r="V46" s="1"/>
  <c r="X45"/>
  <c r="T45"/>
  <c r="V45" s="1"/>
  <c r="X44"/>
  <c r="T44"/>
  <c r="V44" s="1"/>
  <c r="X43"/>
  <c r="T43"/>
  <c r="V43" s="1"/>
  <c r="X42"/>
  <c r="T42"/>
  <c r="V42" s="1"/>
  <c r="X41"/>
  <c r="T41"/>
  <c r="V41" s="1"/>
  <c r="X40"/>
  <c r="T40"/>
  <c r="V40" s="1"/>
  <c r="X39"/>
  <c r="T39"/>
  <c r="V39" s="1"/>
  <c r="X38"/>
  <c r="T38"/>
  <c r="V38" s="1"/>
  <c r="X37"/>
  <c r="T37"/>
  <c r="V37" s="1"/>
  <c r="X36"/>
  <c r="T36"/>
  <c r="V36" s="1"/>
  <c r="X35"/>
  <c r="T35"/>
  <c r="V35" s="1"/>
  <c r="X34"/>
  <c r="T34"/>
  <c r="V34" s="1"/>
  <c r="X33"/>
  <c r="T33"/>
  <c r="V33" s="1"/>
  <c r="X32"/>
  <c r="T32"/>
  <c r="V32" s="1"/>
  <c r="X31"/>
  <c r="T31"/>
  <c r="V31" s="1"/>
  <c r="X30"/>
  <c r="T30"/>
  <c r="V30" s="1"/>
  <c r="X29"/>
  <c r="T29"/>
  <c r="V29" s="1"/>
  <c r="X28"/>
  <c r="T28"/>
  <c r="V28" s="1"/>
  <c r="X27"/>
  <c r="T27"/>
  <c r="V27" s="1"/>
  <c r="X26"/>
  <c r="T26"/>
  <c r="V26" s="1"/>
  <c r="X25"/>
  <c r="T25"/>
  <c r="V25" s="1"/>
  <c r="X24"/>
  <c r="T24"/>
  <c r="V24" s="1"/>
  <c r="X23"/>
  <c r="T23"/>
  <c r="V23" s="1"/>
  <c r="X22"/>
  <c r="T22"/>
  <c r="V22" s="1"/>
  <c r="X21"/>
  <c r="T21"/>
  <c r="V21" s="1"/>
  <c r="X20"/>
  <c r="T20"/>
  <c r="V20" s="1"/>
  <c r="X19"/>
  <c r="T19"/>
  <c r="V19" s="1"/>
  <c r="X18"/>
  <c r="T18"/>
  <c r="V18" s="1"/>
  <c r="X17"/>
  <c r="V17"/>
  <c r="T17"/>
  <c r="X16"/>
  <c r="T16"/>
  <c r="V16" s="1"/>
  <c r="X15"/>
  <c r="T15"/>
  <c r="V15" s="1"/>
  <c r="X14"/>
  <c r="T14"/>
  <c r="V14" s="1"/>
  <c r="X13"/>
  <c r="T13"/>
  <c r="V13" s="1"/>
  <c r="X12"/>
  <c r="T12"/>
  <c r="V12" s="1"/>
  <c r="X11"/>
  <c r="T11"/>
  <c r="V11" s="1"/>
  <c r="U22" i="16" l="1"/>
  <c r="V22" s="1"/>
  <c r="V10" i="15"/>
  <c r="V10" i="14"/>
  <c r="V10" i="13"/>
  <c r="U21" i="12"/>
  <c r="V21" s="1"/>
  <c r="V10" i="11"/>
  <c r="V10" i="9"/>
  <c r="V10" i="18"/>
  <c r="U22" i="17"/>
  <c r="V22" s="1"/>
  <c r="V10" i="16"/>
  <c r="V10" i="12"/>
  <c r="V10" i="10"/>
  <c r="B6" i="6"/>
  <c r="H8"/>
  <c r="L8"/>
  <c r="P8"/>
  <c r="H10"/>
  <c r="L10"/>
  <c r="P10"/>
  <c r="D12"/>
  <c r="H12"/>
  <c r="L12"/>
  <c r="P12"/>
  <c r="B7"/>
  <c r="F8"/>
  <c r="J8"/>
  <c r="B9"/>
  <c r="F10"/>
  <c r="J10"/>
  <c r="B11"/>
  <c r="D11" s="1"/>
  <c r="F12"/>
  <c r="J12"/>
  <c r="B13"/>
  <c r="D8" i="5"/>
  <c r="H8"/>
  <c r="L8"/>
  <c r="P8"/>
  <c r="D10"/>
  <c r="H10"/>
  <c r="L10"/>
  <c r="P10"/>
  <c r="D12"/>
  <c r="H12"/>
  <c r="L12"/>
  <c r="P12"/>
  <c r="D14"/>
  <c r="H14"/>
  <c r="L14"/>
  <c r="P14"/>
  <c r="D30"/>
  <c r="H30"/>
  <c r="L30"/>
  <c r="P30"/>
  <c r="D32"/>
  <c r="H32"/>
  <c r="L32"/>
  <c r="P32"/>
  <c r="D34"/>
  <c r="H34"/>
  <c r="L34"/>
  <c r="P34"/>
  <c r="B7"/>
  <c r="F8"/>
  <c r="J8"/>
  <c r="B9"/>
  <c r="F10"/>
  <c r="J10"/>
  <c r="B11"/>
  <c r="D11" s="1"/>
  <c r="F12"/>
  <c r="J12"/>
  <c r="B13"/>
  <c r="F14"/>
  <c r="J14"/>
  <c r="B29"/>
  <c r="F30"/>
  <c r="J30"/>
  <c r="B31"/>
  <c r="F32"/>
  <c r="J32"/>
  <c r="B33"/>
  <c r="D33" s="1"/>
  <c r="F34"/>
  <c r="J34"/>
  <c r="P35"/>
  <c r="N35"/>
  <c r="J35"/>
  <c r="F35"/>
  <c r="D35"/>
  <c r="L35"/>
  <c r="B36"/>
  <c r="F51"/>
  <c r="J51"/>
  <c r="N51"/>
  <c r="B52"/>
  <c r="F53"/>
  <c r="J53"/>
  <c r="N53"/>
  <c r="B54"/>
  <c r="F55"/>
  <c r="J55"/>
  <c r="N55"/>
  <c r="B56"/>
  <c r="H58"/>
  <c r="L58"/>
  <c r="P58"/>
  <c r="B74"/>
  <c r="B76"/>
  <c r="B78"/>
  <c r="B80"/>
  <c r="B95"/>
  <c r="B97"/>
  <c r="B99"/>
  <c r="B101"/>
  <c r="B115"/>
  <c r="B117"/>
  <c r="B119"/>
  <c r="B121"/>
  <c r="B137"/>
  <c r="B139"/>
  <c r="B141"/>
  <c r="B143"/>
  <c r="B164"/>
  <c r="H51"/>
  <c r="L51"/>
  <c r="H53"/>
  <c r="L53"/>
  <c r="H55"/>
  <c r="L55"/>
  <c r="B57"/>
  <c r="D57" s="1"/>
  <c r="F58"/>
  <c r="J58"/>
  <c r="B94"/>
  <c r="B96"/>
  <c r="B98"/>
  <c r="B100"/>
  <c r="B114"/>
  <c r="B116"/>
  <c r="B118"/>
  <c r="B120"/>
  <c r="B136"/>
  <c r="B138"/>
  <c r="B140"/>
  <c r="B142"/>
  <c r="B157"/>
  <c r="B159"/>
  <c r="B161"/>
  <c r="B163"/>
  <c r="B179"/>
  <c r="B181"/>
  <c r="B183"/>
  <c r="B185"/>
  <c r="B195"/>
  <c r="B197"/>
  <c r="B199"/>
  <c r="B201"/>
  <c r="P13" i="6" l="1"/>
  <c r="L13"/>
  <c r="H13"/>
  <c r="N13"/>
  <c r="J13"/>
  <c r="F13"/>
  <c r="P9"/>
  <c r="L9"/>
  <c r="H9"/>
  <c r="N9"/>
  <c r="J9"/>
  <c r="F9"/>
  <c r="N6"/>
  <c r="J6"/>
  <c r="F6"/>
  <c r="P6"/>
  <c r="L6"/>
  <c r="H6"/>
  <c r="D9"/>
  <c r="P11"/>
  <c r="L11"/>
  <c r="H11"/>
  <c r="N11"/>
  <c r="J11"/>
  <c r="F11"/>
  <c r="P7"/>
  <c r="L7"/>
  <c r="H7"/>
  <c r="N7"/>
  <c r="J7"/>
  <c r="F7"/>
  <c r="D13"/>
  <c r="D6"/>
  <c r="D7"/>
  <c r="N56" i="5"/>
  <c r="J56"/>
  <c r="F56"/>
  <c r="P56"/>
  <c r="L56"/>
  <c r="H56"/>
  <c r="N54"/>
  <c r="J54"/>
  <c r="F54"/>
  <c r="P54"/>
  <c r="L54"/>
  <c r="H54"/>
  <c r="N52"/>
  <c r="J52"/>
  <c r="F52"/>
  <c r="P52"/>
  <c r="L52"/>
  <c r="H52"/>
  <c r="N36"/>
  <c r="J36"/>
  <c r="F36"/>
  <c r="P36"/>
  <c r="L36"/>
  <c r="H36"/>
  <c r="D52"/>
  <c r="P31"/>
  <c r="L31"/>
  <c r="H31"/>
  <c r="N31"/>
  <c r="J31"/>
  <c r="F31"/>
  <c r="P13"/>
  <c r="L13"/>
  <c r="H13"/>
  <c r="N13"/>
  <c r="J13"/>
  <c r="F13"/>
  <c r="P9"/>
  <c r="L9"/>
  <c r="H9"/>
  <c r="N9"/>
  <c r="J9"/>
  <c r="F9"/>
  <c r="D36"/>
  <c r="D13"/>
  <c r="P57"/>
  <c r="L57"/>
  <c r="H57"/>
  <c r="N57"/>
  <c r="J57"/>
  <c r="F57"/>
  <c r="D56"/>
  <c r="P33"/>
  <c r="L33"/>
  <c r="H33"/>
  <c r="N33"/>
  <c r="J33"/>
  <c r="F33"/>
  <c r="P29"/>
  <c r="L29"/>
  <c r="H29"/>
  <c r="N29"/>
  <c r="J29"/>
  <c r="F29"/>
  <c r="P11"/>
  <c r="L11"/>
  <c r="H11"/>
  <c r="N11"/>
  <c r="J11"/>
  <c r="F11"/>
  <c r="P7"/>
  <c r="L7"/>
  <c r="H7"/>
  <c r="N7"/>
  <c r="J7"/>
  <c r="F7"/>
  <c r="D54"/>
  <c r="D31"/>
  <c r="D9"/>
  <c r="D29"/>
  <c r="D7"/>
</calcChain>
</file>

<file path=xl/sharedStrings.xml><?xml version="1.0" encoding="utf-8"?>
<sst xmlns="http://schemas.openxmlformats.org/spreadsheetml/2006/main" count="3496" uniqueCount="419">
  <si>
    <t>ผลการสอบ O-NET ชั้นประถมศึกษาปีที่ 6 ปีการศึกษา 2554 - 2555</t>
  </si>
  <si>
    <t>เรียงลำดับตามค่าคะแนนเฉลี่ยจากมากไปน้อย รายวิชา</t>
  </si>
  <si>
    <t>สำนักงานเขตพื้นที่การศึกษาประถมศึกษานครปฐม เขต 1</t>
  </si>
  <si>
    <t>ลำดับ</t>
  </si>
  <si>
    <t>โรงเรียน</t>
  </si>
  <si>
    <t>ภาษาไทย</t>
  </si>
  <si>
    <t>เพิ่ม/</t>
  </si>
  <si>
    <t>สังคมศึกษา</t>
  </si>
  <si>
    <t>ภาษาอังกฤษ</t>
  </si>
  <si>
    <t>คณิตศาสตร์</t>
  </si>
  <si>
    <t>วิทยาศาสตร์</t>
  </si>
  <si>
    <t>สุขศึกษา/พลศึกษา</t>
  </si>
  <si>
    <t>ศิลปะ</t>
  </si>
  <si>
    <t>การงานอาชีพฯ</t>
  </si>
  <si>
    <t>ที่</t>
  </si>
  <si>
    <t>รหัส</t>
  </si>
  <si>
    <t>ปี กศ.54</t>
  </si>
  <si>
    <t>ปี กศ.55</t>
  </si>
  <si>
    <t>ลด</t>
  </si>
  <si>
    <t>เขตพื้นที่</t>
  </si>
  <si>
    <t>สพฐ.</t>
  </si>
  <si>
    <t>ประเทศ</t>
  </si>
  <si>
    <t>สพป.นฐ.1</t>
  </si>
  <si>
    <t>1073010024</t>
  </si>
  <si>
    <t>อนุบาลนครปฐม</t>
  </si>
  <si>
    <t>1073010093</t>
  </si>
  <si>
    <t>บ้านสามัคคี</t>
  </si>
  <si>
    <t>1073010095</t>
  </si>
  <si>
    <t>บ้านหนองพงเล็ก</t>
  </si>
  <si>
    <t>1073010042</t>
  </si>
  <si>
    <t>วัดรางปลาหมอ</t>
  </si>
  <si>
    <t>1073010047</t>
  </si>
  <si>
    <t>บ้านหนองแก</t>
  </si>
  <si>
    <t>1073010007</t>
  </si>
  <si>
    <t>วัดม่วงตารศ</t>
  </si>
  <si>
    <t>1073010008</t>
  </si>
  <si>
    <t>วัดทุ่งรี</t>
  </si>
  <si>
    <t>1073010004</t>
  </si>
  <si>
    <t>บ้านมาบแค</t>
  </si>
  <si>
    <t>1073010037</t>
  </si>
  <si>
    <t>บ้านไร่ต้นสำโรง</t>
  </si>
  <si>
    <t>1073010119</t>
  </si>
  <si>
    <t>บ้านรางมูก</t>
  </si>
  <si>
    <t>1073010065</t>
  </si>
  <si>
    <t>บ้านรางอีเม้ย</t>
  </si>
  <si>
    <t>1073010084</t>
  </si>
  <si>
    <t>วัดห้วยผักชี</t>
  </si>
  <si>
    <t>1073010006</t>
  </si>
  <si>
    <t>วัดทัพหลวง</t>
  </si>
  <si>
    <t>1073010108</t>
  </si>
  <si>
    <t>ละเอียดอุปถัมภ์</t>
  </si>
  <si>
    <t>1073010055</t>
  </si>
  <si>
    <t>ประถมฐานบินกำแพงแสน</t>
  </si>
  <si>
    <t>1073010110</t>
  </si>
  <si>
    <t>วัดสระสี่เหลี่ยม</t>
  </si>
  <si>
    <t>1073010113</t>
  </si>
  <si>
    <t>วัดหนองกระพี้</t>
  </si>
  <si>
    <t>1073010043</t>
  </si>
  <si>
    <t>วัดใหม่ห้วยลึก</t>
  </si>
  <si>
    <t>1073010020</t>
  </si>
  <si>
    <t>วัดบ้านยาง</t>
  </si>
  <si>
    <t>1073010060</t>
  </si>
  <si>
    <t>บ้านดอนทอง</t>
  </si>
  <si>
    <t>1073010016</t>
  </si>
  <si>
    <t>วัดดอนเสาเกียด</t>
  </si>
  <si>
    <t>1073010012</t>
  </si>
  <si>
    <t>บ้านต้นสำโรง</t>
  </si>
  <si>
    <t>1073010127</t>
  </si>
  <si>
    <t>บ้านแจงงาม</t>
  </si>
  <si>
    <t>1073010003</t>
  </si>
  <si>
    <t>วัดตาก้อง</t>
  </si>
  <si>
    <t>1073010058</t>
  </si>
  <si>
    <t>วัดทุ่งกระพังโหม</t>
  </si>
  <si>
    <t>1073010118</t>
  </si>
  <si>
    <t>บ้านใหม่</t>
  </si>
  <si>
    <t>1073010025</t>
  </si>
  <si>
    <t>วัดไผ่ล้อม</t>
  </si>
  <si>
    <t>1073010102</t>
  </si>
  <si>
    <t>บ้านบัวแดง</t>
  </si>
  <si>
    <t>1073010056</t>
  </si>
  <si>
    <t>อนุบาลกำแพงแสน</t>
  </si>
  <si>
    <t>1073010051</t>
  </si>
  <si>
    <t>วัดทัพยายท้าว</t>
  </si>
  <si>
    <t>1073010115</t>
  </si>
  <si>
    <t>บ้านแหลมกะเจา</t>
  </si>
  <si>
    <t>1073010035</t>
  </si>
  <si>
    <t>วัดวังตะกู</t>
  </si>
  <si>
    <t>1073010039</t>
  </si>
  <si>
    <t>วัดใหม่ดอนทราย</t>
  </si>
  <si>
    <t>1073010064</t>
  </si>
  <si>
    <t>บ้านห้วยขวาง</t>
  </si>
  <si>
    <t>1073010045</t>
  </si>
  <si>
    <t>บ้านรางมะเดื่อ</t>
  </si>
  <si>
    <t>1073010109</t>
  </si>
  <si>
    <t>บ้านหัวถนน</t>
  </si>
  <si>
    <t>1073010044</t>
  </si>
  <si>
    <t>สามควายเผือก</t>
  </si>
  <si>
    <t>1073010023</t>
  </si>
  <si>
    <t>วัดพระปฐมเจดีย์</t>
  </si>
  <si>
    <t>1073010071</t>
  </si>
  <si>
    <t>วัดปลักไม้ลาย</t>
  </si>
  <si>
    <t>1073010046</t>
  </si>
  <si>
    <t>บ้านหนองงูเหลือม</t>
  </si>
  <si>
    <t>1073010041</t>
  </si>
  <si>
    <t>วัดลาดหญ้าแพรก</t>
  </si>
  <si>
    <t>1073010120</t>
  </si>
  <si>
    <t>วัดแหลมมะเกลือ</t>
  </si>
  <si>
    <t>1073010128</t>
  </si>
  <si>
    <t>วัดเลาเต่า</t>
  </si>
  <si>
    <t>1073010092</t>
  </si>
  <si>
    <t>วัดสระสี่มุม</t>
  </si>
  <si>
    <t>1073010130</t>
  </si>
  <si>
    <t>บ้านสามแก้ว</t>
  </si>
  <si>
    <t>1073010048</t>
  </si>
  <si>
    <t>วัดหนองดินแดง</t>
  </si>
  <si>
    <t>1073010034</t>
  </si>
  <si>
    <t>บ้านหนองหิน</t>
  </si>
  <si>
    <t>1073010079</t>
  </si>
  <si>
    <t>บ้านห้วยรางเกตุ</t>
  </si>
  <si>
    <t>1073010123</t>
  </si>
  <si>
    <t>วัดสามง่าม</t>
  </si>
  <si>
    <t>1073010121</t>
  </si>
  <si>
    <t>วัดตะโกสูง</t>
  </si>
  <si>
    <t>1073010019</t>
  </si>
  <si>
    <t>บ้านคลองยาง</t>
  </si>
  <si>
    <t>1073010107</t>
  </si>
  <si>
    <t>บ้านหนองบอน</t>
  </si>
  <si>
    <t>1073010062</t>
  </si>
  <si>
    <t>วัดหนองปลาไหล</t>
  </si>
  <si>
    <t>1073010083</t>
  </si>
  <si>
    <t>บ้านอ้อกระทุง</t>
  </si>
  <si>
    <t>1073010072</t>
  </si>
  <si>
    <t>บ้านหนองขาม</t>
  </si>
  <si>
    <t>1073010111</t>
  </si>
  <si>
    <t>วัดสุขวราราม</t>
  </si>
  <si>
    <t>1073010013</t>
  </si>
  <si>
    <t>บ้านนาสร้าง</t>
  </si>
  <si>
    <t>1073010073</t>
  </si>
  <si>
    <t>บ้านบ่อน้ำพุ</t>
  </si>
  <si>
    <t>1073010068</t>
  </si>
  <si>
    <t>วัดลาดหญ้าไทร</t>
  </si>
  <si>
    <t>1073010049</t>
  </si>
  <si>
    <t>วัดหนองเสือ</t>
  </si>
  <si>
    <t>1073010033</t>
  </si>
  <si>
    <t>บ้านลำพยา</t>
  </si>
  <si>
    <t>1073010125</t>
  </si>
  <si>
    <t>วัดกงลาด</t>
  </si>
  <si>
    <t>1073010026</t>
  </si>
  <si>
    <t>วัดพระประโทณเจดีย์</t>
  </si>
  <si>
    <t>1073010031</t>
  </si>
  <si>
    <t>วัดพะเนียงแตก</t>
  </si>
  <si>
    <t>1073010036</t>
  </si>
  <si>
    <t>วัดวังเย็น</t>
  </si>
  <si>
    <t>1073010117</t>
  </si>
  <si>
    <t>วัดทุ่งสีหลง</t>
  </si>
  <si>
    <t>1073010088</t>
  </si>
  <si>
    <t>บ้านดอนซาก</t>
  </si>
  <si>
    <t>1073010027</t>
  </si>
  <si>
    <t>วัดหว้าเอน</t>
  </si>
  <si>
    <t>1073010066</t>
  </si>
  <si>
    <t>บ้านอ้อกระทิง</t>
  </si>
  <si>
    <t>1073010085</t>
  </si>
  <si>
    <t>วัดประชาราษฎร์บำรุง</t>
  </si>
  <si>
    <t>1073010091</t>
  </si>
  <si>
    <t>บ้านหนองพงนก</t>
  </si>
  <si>
    <t>1073010005</t>
  </si>
  <si>
    <t>วัดเกาะวังไทร</t>
  </si>
  <si>
    <t>1073010077</t>
  </si>
  <si>
    <t>วัดหนองศาลา</t>
  </si>
  <si>
    <t>1073010069</t>
  </si>
  <si>
    <t>บ้านสระน้ำส้ม</t>
  </si>
  <si>
    <t>1073010090</t>
  </si>
  <si>
    <t>วัดวังน้ำเขียว</t>
  </si>
  <si>
    <t>1073010018</t>
  </si>
  <si>
    <t>วัดลาดปลาเค้า</t>
  </si>
  <si>
    <t>1073010105</t>
  </si>
  <si>
    <t>วัดหนองโพธิ์</t>
  </si>
  <si>
    <t>1073010038</t>
  </si>
  <si>
    <t>บ้านหนองขาหยั่ง</t>
  </si>
  <si>
    <t>1073010086</t>
  </si>
  <si>
    <t>บ้านห้วยด้วน</t>
  </si>
  <si>
    <t>1073010053</t>
  </si>
  <si>
    <t>วัดโพธิ์งาม</t>
  </si>
  <si>
    <t>1073010129</t>
  </si>
  <si>
    <t>วัดทุ่งพิชัย</t>
  </si>
  <si>
    <t>1073010097</t>
  </si>
  <si>
    <t>บ้านหนองเขมร</t>
  </si>
  <si>
    <t>วัดดอนยายหอม</t>
  </si>
  <si>
    <t>1073010114</t>
  </si>
  <si>
    <t>วัดลำลูกบัว</t>
  </si>
  <si>
    <t>1073010094</t>
  </si>
  <si>
    <t>วัดราษฎร์วราราม</t>
  </si>
  <si>
    <t>1073010096</t>
  </si>
  <si>
    <t>วัดดอนเตาอิฐ</t>
  </si>
  <si>
    <t>1073010011</t>
  </si>
  <si>
    <t>วัดธรรมศาลา</t>
  </si>
  <si>
    <t>1073010082</t>
  </si>
  <si>
    <t>วัดศาลาตึกสิทธิชัยวิศาล</t>
  </si>
  <si>
    <t>1073010089</t>
  </si>
  <si>
    <t>บ้านคลองตัน</t>
  </si>
  <si>
    <t>1073010040</t>
  </si>
  <si>
    <t>วัดสระกะเทียม</t>
  </si>
  <si>
    <t>1073010098</t>
  </si>
  <si>
    <t>วัดหนองกระทุ่ม</t>
  </si>
  <si>
    <t>1073010002</t>
  </si>
  <si>
    <t>วัดดอนขนาก</t>
  </si>
  <si>
    <t>1073010070</t>
  </si>
  <si>
    <t>บ้านหลักเมตร</t>
  </si>
  <si>
    <t>1073010028</t>
  </si>
  <si>
    <t>วัดโพรงมะเดื่อ</t>
  </si>
  <si>
    <t>1073010101</t>
  </si>
  <si>
    <t>วัดท่าเสา</t>
  </si>
  <si>
    <t>1073010063</t>
  </si>
  <si>
    <t>อินทรศักดิ์ศึกษาลัย</t>
  </si>
  <si>
    <t>1073010017</t>
  </si>
  <si>
    <t>วัดบางแขม</t>
  </si>
  <si>
    <t>1073010030</t>
  </si>
  <si>
    <t>วัดศรีวิสารวาจา</t>
  </si>
  <si>
    <t>1073010009</t>
  </si>
  <si>
    <t>บ้านทุ่งน้อย</t>
  </si>
  <si>
    <t>1073010059</t>
  </si>
  <si>
    <t>วัดบ่อน้ำจืด</t>
  </si>
  <si>
    <t>1073010112</t>
  </si>
  <si>
    <t>วัดบ้านหลวง</t>
  </si>
  <si>
    <t>1073010021</t>
  </si>
  <si>
    <t>บ้านหนองกะโดน</t>
  </si>
  <si>
    <t>1073010015</t>
  </si>
  <si>
    <t>หลวงพ่อแช่มฯ</t>
  </si>
  <si>
    <t>1073010078</t>
  </si>
  <si>
    <t>บ้านหนองกร่าง</t>
  </si>
  <si>
    <t>1073010076</t>
  </si>
  <si>
    <t>บ้านหนองไม้งาม</t>
  </si>
  <si>
    <t>1073010067</t>
  </si>
  <si>
    <t>วัดสองห้อง</t>
  </si>
  <si>
    <t>1073010080</t>
  </si>
  <si>
    <t>วัดไร่แตงทอง</t>
  </si>
  <si>
    <t>1073010103</t>
  </si>
  <si>
    <t>วัดกำแพงแสน</t>
  </si>
  <si>
    <t>1073010052</t>
  </si>
  <si>
    <t>บ้านหนองปากโลง</t>
  </si>
  <si>
    <t>1073010081</t>
  </si>
  <si>
    <t>วัดหนองจิก</t>
  </si>
  <si>
    <t>1073010116</t>
  </si>
  <si>
    <t>วัดลำเหย</t>
  </si>
  <si>
    <t>1073010104</t>
  </si>
  <si>
    <t>บ้านหนองโสน</t>
  </si>
  <si>
    <t>1073010100</t>
  </si>
  <si>
    <t>วัดปทุมทองสุทธาราม</t>
  </si>
  <si>
    <t>1073010029</t>
  </si>
  <si>
    <t>วัดหุบรัก</t>
  </si>
  <si>
    <t>1073010074</t>
  </si>
  <si>
    <t>เมืองเก่ากำแพงแสน</t>
  </si>
  <si>
    <t>1073010061</t>
  </si>
  <si>
    <t>วัดสระพัง</t>
  </si>
  <si>
    <t>1073010054</t>
  </si>
  <si>
    <t>วัดทะเลบก</t>
  </si>
  <si>
    <t>1073010126</t>
  </si>
  <si>
    <t>วัดห้วยพระ</t>
  </si>
  <si>
    <t>1073010099</t>
  </si>
  <si>
    <t>วัดห้วยม่วง</t>
  </si>
  <si>
    <t>1073010050</t>
  </si>
  <si>
    <t>บ้านทุ่งหัวพรหม</t>
  </si>
  <si>
    <t>1073010124</t>
  </si>
  <si>
    <t>วัดทุ่งผักกูด</t>
  </si>
  <si>
    <t>1073010014</t>
  </si>
  <si>
    <t>บ้านบ่อพลับ</t>
  </si>
  <si>
    <t>1073010010</t>
  </si>
  <si>
    <t>บ้านลำท่าโพ</t>
  </si>
  <si>
    <t>1073010075</t>
  </si>
  <si>
    <t>วัดนิยมธรรมวราราม</t>
  </si>
  <si>
    <t>1073010022</t>
  </si>
  <si>
    <t>บ้านคอวัง</t>
  </si>
  <si>
    <t>1073010057</t>
  </si>
  <si>
    <t>บ้านทุ่งขี้อ้าย</t>
  </si>
  <si>
    <t>1073010106</t>
  </si>
  <si>
    <t>บ้านปากหว้า</t>
  </si>
  <si>
    <t>1073010122</t>
  </si>
  <si>
    <t>บ้านดอนกลาง</t>
  </si>
  <si>
    <t>ผลการสอบ O-NET ชั้นประถมศึกษาปีที่ 6 ปีการศึกษา 2555</t>
  </si>
  <si>
    <r>
      <t>เรียงตาม</t>
    </r>
    <r>
      <rPr>
        <b/>
        <sz val="16"/>
        <color indexed="8"/>
        <rFont val="TH SarabunPSK"/>
        <family val="2"/>
      </rPr>
      <t>ลำดับการพัฒนา 8 กลุ่มสาระการเรียน</t>
    </r>
    <r>
      <rPr>
        <sz val="16"/>
        <color indexed="8"/>
        <rFont val="TH SarabunPSK"/>
        <family val="2"/>
      </rPr>
      <t>รู้ปีการศึกษา 2554 และ 2555</t>
    </r>
  </si>
  <si>
    <t>สุขศึกษา/พละ</t>
  </si>
  <si>
    <t>การงานฯ</t>
  </si>
  <si>
    <t>เฉลี่ย 8 กลุ่ม</t>
  </si>
  <si>
    <t>เพิ่ม /</t>
  </si>
  <si>
    <t>ตรวจ54</t>
  </si>
  <si>
    <t>ปี 54</t>
  </si>
  <si>
    <t>ปี 55</t>
  </si>
  <si>
    <t>ลดปี 55</t>
  </si>
  <si>
    <t>(เรียงลำดับ)</t>
  </si>
  <si>
    <r>
      <t>เรียงลำดับตาม</t>
    </r>
    <r>
      <rPr>
        <b/>
        <sz val="16"/>
        <color indexed="8"/>
        <rFont val="TH SarabunPSK"/>
        <family val="2"/>
      </rPr>
      <t>ค่าคะแนนเฉลี่ยจากมากไปน้อยใน 8 กลุ่มสาระการเรียนรู้</t>
    </r>
    <r>
      <rPr>
        <sz val="16"/>
        <color indexed="8"/>
        <rFont val="TH SarabunPSK"/>
        <family val="2"/>
      </rPr>
      <t>ปีการศึกษา 2555</t>
    </r>
  </si>
  <si>
    <t>ลำดับที่</t>
  </si>
  <si>
    <t>ไทย55</t>
  </si>
  <si>
    <t>สังคม55</t>
  </si>
  <si>
    <t>อังกฤษ55</t>
  </si>
  <si>
    <t>คณิต55</t>
  </si>
  <si>
    <t>วิทย 55</t>
  </si>
  <si>
    <t>สุขศึกษา55</t>
  </si>
  <si>
    <t>ศิลปะ55</t>
  </si>
  <si>
    <t>การงาน55</t>
  </si>
  <si>
    <t>เฉลี่ยเพิ่ม</t>
  </si>
  <si>
    <t>ปีกศ.54</t>
  </si>
  <si>
    <t>ผลการทดสอบระดับชาติขั้นพื้นฐาน(O-NET) ชั้นประถมศึกษาปีที่ 6 ปีการศึกษา 2554 และ 2555</t>
  </si>
  <si>
    <t>กลุ่มโรงเรียนบูรพาศึกษา</t>
  </si>
  <si>
    <t>N=15</t>
  </si>
  <si>
    <t>จำนวน</t>
  </si>
  <si>
    <t>เพิ่มขึ้น จากปี กศ.2554</t>
  </si>
  <si>
    <t>ลดลง</t>
  </si>
  <si>
    <t xml:space="preserve"> ปี กศ.2555 สูงกว่าค่าเฉลี่ยระดับ</t>
  </si>
  <si>
    <t>ค่าเฉลี่ยปี กศ.55 ระดับ</t>
  </si>
  <si>
    <t>วิชา</t>
  </si>
  <si>
    <t>ร.ร.</t>
  </si>
  <si>
    <t>รวมเพิ่มขึ้น</t>
  </si>
  <si>
    <t>เพิ่มขึ้น&gt;=3%</t>
  </si>
  <si>
    <t>เพิ่ม&lt;3%</t>
  </si>
  <si>
    <t>สพป.นครปฐม 1</t>
  </si>
  <si>
    <t>ทั้งสิ้น</t>
  </si>
  <si>
    <t>จำนวน ร.ร.</t>
  </si>
  <si>
    <t>ร้อยละ</t>
  </si>
  <si>
    <t>ระดับกลุ่ม</t>
  </si>
  <si>
    <t>กลุ่มโรงเรียนพระปฐมเจดีย์</t>
  </si>
  <si>
    <t>N=10</t>
  </si>
  <si>
    <t xml:space="preserve">หมายเหตุ : โรงเรียนบ้านคอวังไม่มีนักเรียนเข้าสอบ </t>
  </si>
  <si>
    <t>กลุ่มโรงเรียนเมืองนครปฐม</t>
  </si>
  <si>
    <t>N=14</t>
  </si>
  <si>
    <t>กลุ่มโรงเรียนปฐมนคร</t>
  </si>
  <si>
    <t>N=11</t>
  </si>
  <si>
    <t>กลุ่มโรงเรียนดอนตูม</t>
  </si>
  <si>
    <t>N=12</t>
  </si>
  <si>
    <t>หมายเหตุ : โรงเรียนบ้านดอนกลางไม่มีนักเรียน</t>
  </si>
  <si>
    <t>กลุ่มโรงเรียนบ้านหลวง</t>
  </si>
  <si>
    <t>หมายเหตุ  : โรงเรียนบ้านปากหว้าไม่มีนักเรียน</t>
  </si>
  <si>
    <t>กลุ่มโรงเรียนกำแพงแสน 1</t>
  </si>
  <si>
    <t>หมายเหตุ : โรงเรียนบ้านทุ่งขี้อ้าย ไม่มีนักเรียน</t>
  </si>
  <si>
    <t>กลุ่มโรงเรียนกำแพงแสน 2</t>
  </si>
  <si>
    <t>กลุ่มโรงเรียนกำแพงแสน 3</t>
  </si>
  <si>
    <t>กลุ่มโรงเรียนกำแพงแสน 4</t>
  </si>
  <si>
    <t>N=124</t>
  </si>
  <si>
    <t>ผลการสอบ O-NET ชั้นประถมศึกษาปีที่ 6 ปีการศึกษา 2554-2555</t>
  </si>
  <si>
    <t>เรียงลำดับค่าคะแนนเฉลี่ยจากมากไปน้อยใน 8 กลุ่มสาระการเรียนรู้ปีการศึกษา 2555 รายกลุ่มโรงเรียน</t>
  </si>
  <si>
    <t>N = 10</t>
  </si>
  <si>
    <t>หน่วยงาน/โรงเรียน</t>
  </si>
  <si>
    <t>จำนวนสาระฯเปรียบเทียบกับ</t>
  </si>
  <si>
    <t>ตรวจ55</t>
  </si>
  <si>
    <t>ปีกศ.55</t>
  </si>
  <si>
    <t>&gt; นฐ.1</t>
  </si>
  <si>
    <t>&gt; สพฐ.</t>
  </si>
  <si>
    <t>&gt;ประเทศ</t>
  </si>
  <si>
    <t>กลุ่มเมืองนครปฐม</t>
  </si>
  <si>
    <t>กลุ่มปฐมนคร</t>
  </si>
  <si>
    <t>กลุ่มบ้านหลวง</t>
  </si>
  <si>
    <t>กลุ่มกำแพงแสน 4</t>
  </si>
  <si>
    <t>กลุ่มบูรพาศึกษา</t>
  </si>
  <si>
    <t>กลุ่มดอนตูม</t>
  </si>
  <si>
    <t>กลุ่มกำแพงแสน 2</t>
  </si>
  <si>
    <t>กลุ่มกำแพงแสน 1</t>
  </si>
  <si>
    <t>กลุ่มพระปฐมเจดีย์</t>
  </si>
  <si>
    <t>กลุ่มกำแพงแสน 3</t>
  </si>
  <si>
    <t>กลุ่มราษฎร์พัฒนา</t>
  </si>
  <si>
    <t>เรียงลำดับค่าคะแนนเฉลี่ยจากมากไปน้อยใน 8 กลุ่มสระการเรียนรู้ ปีการศึกษา 2555</t>
  </si>
  <si>
    <t>กลุ่มโรงเรียนราษฎร์พัฒนา</t>
  </si>
  <si>
    <t>เฉลี่ย 8 กลุ่มฯ</t>
  </si>
  <si>
    <t>เฉลี่ย 8 วิชา</t>
  </si>
  <si>
    <t>เพิ่ม</t>
  </si>
  <si>
    <t>ตรวจสอบ</t>
  </si>
  <si>
    <t>ปี กศ.</t>
  </si>
  <si>
    <t>เฉลี่ย54</t>
  </si>
  <si>
    <t>ระดับประเทศ</t>
  </si>
  <si>
    <t>ระดับสพฐ.</t>
  </si>
  <si>
    <t>ระดับ สพป.นฐ.1</t>
  </si>
  <si>
    <t>อนุบาลสุธีธร</t>
  </si>
  <si>
    <t>อนุบาลไผทวิทยา</t>
  </si>
  <si>
    <t>อนุบาลเสริมปัญญา</t>
  </si>
  <si>
    <t>อนุบาลศิริวรรณ</t>
  </si>
  <si>
    <t>1173100063</t>
  </si>
  <si>
    <t>สารสาสน์วิเทศฯ</t>
  </si>
  <si>
    <t xml:space="preserve"> -</t>
  </si>
  <si>
    <t>สว่างวิทยา</t>
  </si>
  <si>
    <t>อำนวยวิทย์นครปฐม</t>
  </si>
  <si>
    <t>บอสโกพิทักษ์</t>
  </si>
  <si>
    <t>ธรรมาภิสมัย</t>
  </si>
  <si>
    <t>สหบำรุงวิทยา</t>
  </si>
  <si>
    <t>หอเอกวิทยา</t>
  </si>
  <si>
    <t>บำรุงวิทยา</t>
  </si>
  <si>
    <t>อนุบาลจันทร์สว่างกูล</t>
  </si>
  <si>
    <t>ราษฎร์บำรุงวิทยา</t>
  </si>
  <si>
    <t>เฉลี่ยกลุ่มราษฎร์พัฒนา</t>
  </si>
  <si>
    <t>N = 15</t>
  </si>
  <si>
    <t>เฉลี่ยระดับกลุ่ม</t>
  </si>
  <si>
    <t>N = 11</t>
  </si>
  <si>
    <t>การงานอาชีพ</t>
  </si>
  <si>
    <t>หมายเหตุ : เฉลี่ยจาก 10 โรงเรียน ไม่นับโรงเรียนบ้านคอวัง</t>
  </si>
  <si>
    <t>N = 14</t>
  </si>
  <si>
    <t>N = 13</t>
  </si>
  <si>
    <t>หมายเหตุ : คะแนนเฉลี่ยไม่นับรวมโรงเรียนบ้านทุ่งขี้อ้าย</t>
  </si>
  <si>
    <t>N = 12</t>
  </si>
  <si>
    <t>หมายเหตุ : ค่าเฉลี่ยไม่นับรวมโรงเรียนบ้านปากหว้า</t>
  </si>
  <si>
    <t>หมายเหตุ : ค่าเฉลี่ยไม่นับรวมโรงเรียนบ้านดอนกลาง</t>
  </si>
  <si>
    <t>สรุปผลการเปรียบเทียบ O-NET รายโรงเรียนกับค่าคะแนนเฉลี่ยระดับต่าง ๆ 8 กลุ่มสาระการเรียนรู้</t>
  </si>
  <si>
    <t>จำนวนวิชา</t>
  </si>
  <si>
    <t>มากกว่าระดับ สพป.นฐ.1</t>
  </si>
  <si>
    <t>มากกว่าระดับ สพฐ.</t>
  </si>
  <si>
    <t>มากกว่าระดับประเทศ</t>
  </si>
  <si>
    <t>0 วิชา</t>
  </si>
  <si>
    <t>1 วิชา</t>
  </si>
  <si>
    <t>2 วิชา</t>
  </si>
  <si>
    <t>3 วิชา</t>
  </si>
  <si>
    <t>4 วิชา</t>
  </si>
  <si>
    <t>5 วิชา</t>
  </si>
  <si>
    <t>6 วิชา</t>
  </si>
  <si>
    <t>7 วิชา</t>
  </si>
  <si>
    <t>8 วิชา</t>
  </si>
  <si>
    <t>รวม</t>
  </si>
  <si>
    <t>N =124</t>
  </si>
  <si>
    <t>เรียงลำดับค่าคะแนนเฉลี่ยจากมากไปน้อยใน 8 กลุ่มสาระการเรียนรู้ปีการศึกษา 2555 จำแนกตามขนาดโรงเรียน</t>
  </si>
  <si>
    <t>นักรียน</t>
  </si>
  <si>
    <t>ขนาดเล็ก 1-120</t>
  </si>
  <si>
    <t>ขนาดกลาง 121-600</t>
  </si>
  <si>
    <t>ขนาดใหญ่ 601-1500</t>
  </si>
  <si>
    <t>ขนาดใหญ่พิเศษ 1500 ขึ้นไป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</si>
</sst>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3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b/>
      <sz val="9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0"/>
      <color indexed="8"/>
      <name val="TH SarabunPSK"/>
      <family val="2"/>
    </font>
    <font>
      <b/>
      <sz val="10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indexed="60"/>
      <name val="TH SarabunPSK"/>
      <family val="2"/>
    </font>
    <font>
      <sz val="16"/>
      <color theme="1"/>
      <name val="TH SarabunPSK"/>
      <family val="2"/>
      <charset val="222"/>
    </font>
    <font>
      <sz val="16"/>
      <color indexed="8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b/>
      <sz val="11"/>
      <color indexed="8"/>
      <name val="TH SarabunPSK"/>
      <family val="2"/>
    </font>
    <font>
      <sz val="12"/>
      <name val="TH SarabunPSK"/>
      <family val="2"/>
    </font>
    <font>
      <b/>
      <sz val="11"/>
      <color rgb="FFFF0000"/>
      <name val="TH SarabunPSK"/>
      <family val="2"/>
    </font>
    <font>
      <sz val="11"/>
      <color indexed="8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4"/>
      <color rgb="FF0000FF"/>
      <name val="TH SarabunPSK"/>
      <family val="2"/>
    </font>
    <font>
      <sz val="10"/>
      <color indexed="8"/>
      <name val="TH SarabunPSK"/>
      <family val="2"/>
    </font>
    <font>
      <b/>
      <sz val="16"/>
      <color theme="1"/>
      <name val="TH SarabunPSK"/>
      <family val="2"/>
    </font>
    <font>
      <b/>
      <sz val="10"/>
      <name val="TH SarabunPSK"/>
      <family val="2"/>
    </font>
    <font>
      <sz val="1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966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/>
    <xf numFmtId="0" fontId="2" fillId="0" borderId="1" xfId="0" applyFont="1" applyBorder="1" applyAlignment="1"/>
    <xf numFmtId="0" fontId="3" fillId="0" borderId="1" xfId="0" applyFont="1" applyBorder="1"/>
    <xf numFmtId="0" fontId="3" fillId="0" borderId="2" xfId="0" applyFont="1" applyBorder="1"/>
    <xf numFmtId="2" fontId="4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/>
    <xf numFmtId="0" fontId="8" fillId="2" borderId="4" xfId="0" applyFont="1" applyFill="1" applyBorder="1" applyAlignment="1">
      <alignment horizontal="center" vertical="center" shrinkToFit="1"/>
    </xf>
    <xf numFmtId="2" fontId="9" fillId="3" borderId="4" xfId="0" applyNumberFormat="1" applyFont="1" applyFill="1" applyBorder="1" applyAlignment="1">
      <alignment horizontal="center" vertical="center" shrinkToFit="1"/>
    </xf>
    <xf numFmtId="0" fontId="10" fillId="5" borderId="7" xfId="0" applyFont="1" applyFill="1" applyBorder="1" applyAlignment="1">
      <alignment horizontal="center" shrinkToFit="1"/>
    </xf>
    <xf numFmtId="2" fontId="9" fillId="3" borderId="8" xfId="0" applyNumberFormat="1" applyFont="1" applyFill="1" applyBorder="1" applyAlignment="1">
      <alignment horizontal="center" vertical="center" shrinkToFit="1"/>
    </xf>
    <xf numFmtId="0" fontId="11" fillId="5" borderId="7" xfId="0" applyFont="1" applyFill="1" applyBorder="1" applyAlignment="1">
      <alignment horizontal="center" shrinkToFit="1"/>
    </xf>
    <xf numFmtId="0" fontId="11" fillId="5" borderId="4" xfId="0" applyFont="1" applyFill="1" applyBorder="1" applyAlignment="1">
      <alignment horizontal="center" shrinkToFit="1"/>
    </xf>
    <xf numFmtId="0" fontId="10" fillId="5" borderId="4" xfId="0" applyFont="1" applyFill="1" applyBorder="1" applyAlignment="1">
      <alignment horizontal="center" shrinkToFit="1"/>
    </xf>
    <xf numFmtId="0" fontId="8" fillId="2" borderId="2" xfId="0" applyFont="1" applyFill="1" applyBorder="1" applyAlignment="1">
      <alignment horizontal="center" vertical="center" shrinkToFit="1"/>
    </xf>
    <xf numFmtId="2" fontId="9" fillId="3" borderId="2" xfId="0" applyNumberFormat="1" applyFont="1" applyFill="1" applyBorder="1" applyAlignment="1">
      <alignment horizontal="center" vertical="center" shrinkToFit="1"/>
    </xf>
    <xf numFmtId="0" fontId="12" fillId="8" borderId="3" xfId="0" applyFont="1" applyFill="1" applyBorder="1" applyAlignment="1">
      <alignment horizontal="center" shrinkToFit="1"/>
    </xf>
    <xf numFmtId="0" fontId="12" fillId="2" borderId="3" xfId="0" applyFont="1" applyFill="1" applyBorder="1" applyAlignment="1">
      <alignment horizontal="center" shrinkToFit="1"/>
    </xf>
    <xf numFmtId="0" fontId="10" fillId="5" borderId="3" xfId="0" applyFont="1" applyFill="1" applyBorder="1" applyAlignment="1">
      <alignment horizontal="center" shrinkToFit="1"/>
    </xf>
    <xf numFmtId="0" fontId="11" fillId="5" borderId="3" xfId="0" applyFont="1" applyFill="1" applyBorder="1" applyAlignment="1">
      <alignment horizont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shrinkToFit="1"/>
    </xf>
    <xf numFmtId="0" fontId="13" fillId="3" borderId="2" xfId="0" applyFont="1" applyFill="1" applyBorder="1" applyAlignment="1">
      <alignment horizontal="center" shrinkToFit="1"/>
    </xf>
    <xf numFmtId="0" fontId="11" fillId="3" borderId="2" xfId="0" applyFont="1" applyFill="1" applyBorder="1" applyAlignment="1">
      <alignment horizont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9" borderId="8" xfId="0" applyFont="1" applyFill="1" applyBorder="1" applyAlignment="1">
      <alignment horizontal="center" shrinkToFit="1"/>
    </xf>
    <xf numFmtId="0" fontId="3" fillId="10" borderId="8" xfId="0" applyFont="1" applyFill="1" applyBorder="1" applyAlignment="1">
      <alignment horizontal="center" shrinkToFit="1"/>
    </xf>
    <xf numFmtId="0" fontId="5" fillId="10" borderId="8" xfId="0" applyFont="1" applyFill="1" applyBorder="1" applyAlignment="1">
      <alignment horizontal="center" shrinkToFit="1"/>
    </xf>
    <xf numFmtId="0" fontId="6" fillId="10" borderId="8" xfId="0" applyFont="1" applyFill="1" applyBorder="1" applyAlignment="1">
      <alignment horizontal="center" shrinkToFit="1"/>
    </xf>
    <xf numFmtId="0" fontId="7" fillId="10" borderId="8" xfId="0" applyFont="1" applyFill="1" applyBorder="1" applyAlignment="1">
      <alignment horizontal="center" shrinkToFit="1"/>
    </xf>
    <xf numFmtId="0" fontId="5" fillId="9" borderId="9" xfId="0" applyFont="1" applyFill="1" applyBorder="1" applyAlignment="1">
      <alignment horizontal="center" shrinkToFit="1"/>
    </xf>
    <xf numFmtId="0" fontId="5" fillId="9" borderId="10" xfId="0" applyFont="1" applyFill="1" applyBorder="1" applyAlignment="1">
      <alignment horizontal="center" shrinkToFit="1"/>
    </xf>
    <xf numFmtId="0" fontId="3" fillId="0" borderId="0" xfId="0" applyFont="1" applyFill="1"/>
    <xf numFmtId="0" fontId="3" fillId="9" borderId="0" xfId="0" applyFont="1" applyFill="1"/>
    <xf numFmtId="0" fontId="5" fillId="11" borderId="8" xfId="0" applyFont="1" applyFill="1" applyBorder="1" applyAlignment="1">
      <alignment horizontal="center" shrinkToFit="1"/>
    </xf>
    <xf numFmtId="0" fontId="3" fillId="6" borderId="8" xfId="0" applyFont="1" applyFill="1" applyBorder="1" applyAlignment="1">
      <alignment horizontal="center" shrinkToFit="1"/>
    </xf>
    <xf numFmtId="0" fontId="5" fillId="6" borderId="8" xfId="0" applyFont="1" applyFill="1" applyBorder="1" applyAlignment="1">
      <alignment horizontal="center" shrinkToFit="1"/>
    </xf>
    <xf numFmtId="0" fontId="6" fillId="6" borderId="8" xfId="0" applyFont="1" applyFill="1" applyBorder="1" applyAlignment="1">
      <alignment horizontal="center" shrinkToFit="1"/>
    </xf>
    <xf numFmtId="0" fontId="7" fillId="6" borderId="8" xfId="0" applyFont="1" applyFill="1" applyBorder="1" applyAlignment="1">
      <alignment horizontal="center" shrinkToFit="1"/>
    </xf>
    <xf numFmtId="0" fontId="5" fillId="11" borderId="9" xfId="0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shrinkToFit="1"/>
    </xf>
    <xf numFmtId="0" fontId="3" fillId="11" borderId="0" xfId="0" applyFont="1" applyFill="1"/>
    <xf numFmtId="0" fontId="5" fillId="12" borderId="8" xfId="0" applyFont="1" applyFill="1" applyBorder="1" applyAlignment="1">
      <alignment horizontal="center" shrinkToFit="1"/>
    </xf>
    <xf numFmtId="0" fontId="3" fillId="13" borderId="8" xfId="0" applyFont="1" applyFill="1" applyBorder="1" applyAlignment="1">
      <alignment horizontal="center" shrinkToFit="1"/>
    </xf>
    <xf numFmtId="0" fontId="5" fillId="13" borderId="8" xfId="0" applyFont="1" applyFill="1" applyBorder="1" applyAlignment="1">
      <alignment horizontal="center" shrinkToFit="1"/>
    </xf>
    <xf numFmtId="0" fontId="6" fillId="13" borderId="8" xfId="0" applyFont="1" applyFill="1" applyBorder="1" applyAlignment="1">
      <alignment horizontal="center" shrinkToFit="1"/>
    </xf>
    <xf numFmtId="0" fontId="7" fillId="13" borderId="8" xfId="0" applyFont="1" applyFill="1" applyBorder="1" applyAlignment="1">
      <alignment horizontal="center" shrinkToFit="1"/>
    </xf>
    <xf numFmtId="0" fontId="5" fillId="12" borderId="9" xfId="0" applyFont="1" applyFill="1" applyBorder="1" applyAlignment="1">
      <alignment horizontal="center" shrinkToFit="1"/>
    </xf>
    <xf numFmtId="0" fontId="5" fillId="12" borderId="10" xfId="0" applyFont="1" applyFill="1" applyBorder="1" applyAlignment="1">
      <alignment horizontal="center" shrinkToFit="1"/>
    </xf>
    <xf numFmtId="0" fontId="3" fillId="12" borderId="0" xfId="0" applyFont="1" applyFill="1"/>
    <xf numFmtId="0" fontId="5" fillId="14" borderId="8" xfId="0" applyFont="1" applyFill="1" applyBorder="1" applyAlignment="1">
      <alignment horizontal="center" shrinkToFit="1"/>
    </xf>
    <xf numFmtId="2" fontId="9" fillId="14" borderId="8" xfId="0" applyNumberFormat="1" applyFont="1" applyFill="1" applyBorder="1" applyAlignment="1">
      <alignment horizontal="center" shrinkToFit="1"/>
    </xf>
    <xf numFmtId="0" fontId="3" fillId="14" borderId="8" xfId="0" applyFont="1" applyFill="1" applyBorder="1" applyAlignment="1">
      <alignment horizontal="center" shrinkToFit="1"/>
    </xf>
    <xf numFmtId="2" fontId="6" fillId="14" borderId="8" xfId="0" applyNumberFormat="1" applyFont="1" applyFill="1" applyBorder="1" applyAlignment="1">
      <alignment horizontal="center" shrinkToFit="1"/>
    </xf>
    <xf numFmtId="2" fontId="7" fillId="14" borderId="8" xfId="0" applyNumberFormat="1" applyFont="1" applyFill="1" applyBorder="1" applyAlignment="1">
      <alignment horizontal="center" shrinkToFit="1"/>
    </xf>
    <xf numFmtId="0" fontId="7" fillId="14" borderId="8" xfId="0" applyFont="1" applyFill="1" applyBorder="1" applyAlignment="1">
      <alignment horizontal="center" shrinkToFit="1"/>
    </xf>
    <xf numFmtId="2" fontId="3" fillId="14" borderId="8" xfId="0" applyNumberFormat="1" applyFont="1" applyFill="1" applyBorder="1" applyAlignment="1">
      <alignment horizontal="center" shrinkToFit="1"/>
    </xf>
    <xf numFmtId="2" fontId="5" fillId="14" borderId="8" xfId="0" applyNumberFormat="1" applyFont="1" applyFill="1" applyBorder="1" applyAlignment="1">
      <alignment horizontal="center" shrinkToFit="1"/>
    </xf>
    <xf numFmtId="0" fontId="3" fillId="15" borderId="0" xfId="0" applyFont="1" applyFill="1"/>
    <xf numFmtId="0" fontId="5" fillId="16" borderId="8" xfId="0" applyFont="1" applyFill="1" applyBorder="1" applyAlignment="1">
      <alignment horizontal="center" shrinkToFit="1"/>
    </xf>
    <xf numFmtId="2" fontId="9" fillId="16" borderId="8" xfId="0" applyNumberFormat="1" applyFont="1" applyFill="1" applyBorder="1" applyAlignment="1">
      <alignment horizontal="center" shrinkToFit="1"/>
    </xf>
    <xf numFmtId="0" fontId="3" fillId="16" borderId="8" xfId="0" applyFont="1" applyFill="1" applyBorder="1" applyAlignment="1">
      <alignment horizontal="center" shrinkToFit="1"/>
    </xf>
    <xf numFmtId="2" fontId="6" fillId="16" borderId="8" xfId="0" applyNumberFormat="1" applyFont="1" applyFill="1" applyBorder="1" applyAlignment="1">
      <alignment horizontal="center" shrinkToFit="1"/>
    </xf>
    <xf numFmtId="2" fontId="7" fillId="16" borderId="8" xfId="0" applyNumberFormat="1" applyFont="1" applyFill="1" applyBorder="1" applyAlignment="1">
      <alignment horizontal="center" shrinkToFit="1"/>
    </xf>
    <xf numFmtId="0" fontId="7" fillId="16" borderId="8" xfId="0" applyFont="1" applyFill="1" applyBorder="1" applyAlignment="1">
      <alignment horizontal="center" shrinkToFit="1"/>
    </xf>
    <xf numFmtId="2" fontId="3" fillId="16" borderId="8" xfId="0" applyNumberFormat="1" applyFont="1" applyFill="1" applyBorder="1" applyAlignment="1">
      <alignment horizontal="center" shrinkToFit="1"/>
    </xf>
    <xf numFmtId="2" fontId="5" fillId="16" borderId="8" xfId="0" applyNumberFormat="1" applyFont="1" applyFill="1" applyBorder="1" applyAlignment="1">
      <alignment horizontal="center" shrinkToFit="1"/>
    </xf>
    <xf numFmtId="0" fontId="3" fillId="17" borderId="0" xfId="0" applyFont="1" applyFill="1"/>
    <xf numFmtId="0" fontId="5" fillId="18" borderId="8" xfId="0" applyFont="1" applyFill="1" applyBorder="1" applyAlignment="1">
      <alignment horizontal="center" shrinkToFit="1"/>
    </xf>
    <xf numFmtId="2" fontId="9" fillId="18" borderId="8" xfId="0" applyNumberFormat="1" applyFont="1" applyFill="1" applyBorder="1" applyAlignment="1">
      <alignment horizontal="center" shrinkToFit="1"/>
    </xf>
    <xf numFmtId="2" fontId="3" fillId="18" borderId="8" xfId="0" applyNumberFormat="1" applyFont="1" applyFill="1" applyBorder="1" applyAlignment="1">
      <alignment horizontal="center" shrinkToFit="1"/>
    </xf>
    <xf numFmtId="2" fontId="5" fillId="18" borderId="8" xfId="0" applyNumberFormat="1" applyFont="1" applyFill="1" applyBorder="1" applyAlignment="1">
      <alignment horizontal="center" shrinkToFit="1"/>
    </xf>
    <xf numFmtId="2" fontId="6" fillId="18" borderId="8" xfId="0" applyNumberFormat="1" applyFont="1" applyFill="1" applyBorder="1" applyAlignment="1">
      <alignment horizontal="center" shrinkToFit="1"/>
    </xf>
    <xf numFmtId="2" fontId="7" fillId="18" borderId="8" xfId="0" applyNumberFormat="1" applyFont="1" applyFill="1" applyBorder="1" applyAlignment="1">
      <alignment horizontal="center" shrinkToFit="1"/>
    </xf>
    <xf numFmtId="0" fontId="7" fillId="18" borderId="8" xfId="0" applyFont="1" applyFill="1" applyBorder="1" applyAlignment="1">
      <alignment horizontal="center" shrinkToFit="1"/>
    </xf>
    <xf numFmtId="0" fontId="3" fillId="19" borderId="0" xfId="0" applyFont="1" applyFill="1"/>
    <xf numFmtId="0" fontId="4" fillId="8" borderId="8" xfId="0" applyFont="1" applyFill="1" applyBorder="1" applyAlignment="1">
      <alignment horizontal="center" shrinkToFit="1"/>
    </xf>
    <xf numFmtId="2" fontId="4" fillId="8" borderId="8" xfId="0" applyNumberFormat="1" applyFont="1" applyFill="1" applyBorder="1" applyAlignment="1">
      <alignment horizontal="center" shrinkToFit="1"/>
    </xf>
    <xf numFmtId="0" fontId="3" fillId="8" borderId="8" xfId="0" applyFont="1" applyFill="1" applyBorder="1" applyAlignment="1">
      <alignment shrinkToFit="1"/>
    </xf>
    <xf numFmtId="2" fontId="14" fillId="8" borderId="8" xfId="0" applyNumberFormat="1" applyFont="1" applyFill="1" applyBorder="1" applyAlignment="1">
      <alignment horizontal="center" shrinkToFit="1"/>
    </xf>
    <xf numFmtId="2" fontId="15" fillId="4" borderId="8" xfId="0" applyNumberFormat="1" applyFont="1" applyFill="1" applyBorder="1" applyAlignment="1">
      <alignment horizontal="center" shrinkToFit="1"/>
    </xf>
    <xf numFmtId="2" fontId="6" fillId="8" borderId="8" xfId="0" applyNumberFormat="1" applyFont="1" applyFill="1" applyBorder="1" applyAlignment="1">
      <alignment horizontal="center" shrinkToFit="1"/>
    </xf>
    <xf numFmtId="2" fontId="14" fillId="8" borderId="8" xfId="1" applyNumberFormat="1" applyFont="1" applyFill="1" applyBorder="1" applyAlignment="1">
      <alignment horizontal="center" shrinkToFit="1"/>
    </xf>
    <xf numFmtId="2" fontId="15" fillId="4" borderId="8" xfId="1" applyNumberFormat="1" applyFont="1" applyFill="1" applyBorder="1" applyAlignment="1">
      <alignment horizontal="center" shrinkToFit="1"/>
    </xf>
    <xf numFmtId="2" fontId="7" fillId="8" borderId="8" xfId="0" applyNumberFormat="1" applyFont="1" applyFill="1" applyBorder="1" applyAlignment="1">
      <alignment horizontal="center" shrinkToFit="1"/>
    </xf>
    <xf numFmtId="0" fontId="7" fillId="8" borderId="8" xfId="0" applyFont="1" applyFill="1" applyBorder="1" applyAlignment="1">
      <alignment horizontal="center" shrinkToFit="1"/>
    </xf>
    <xf numFmtId="0" fontId="3" fillId="8" borderId="0" xfId="0" applyFont="1" applyFill="1"/>
    <xf numFmtId="0" fontId="14" fillId="8" borderId="8" xfId="0" applyFont="1" applyFill="1" applyBorder="1" applyAlignment="1">
      <alignment horizontal="center" shrinkToFit="1"/>
    </xf>
    <xf numFmtId="0" fontId="15" fillId="4" borderId="8" xfId="0" applyFont="1" applyFill="1" applyBorder="1" applyAlignment="1">
      <alignment horizontal="center" shrinkToFit="1"/>
    </xf>
    <xf numFmtId="0" fontId="4" fillId="20" borderId="8" xfId="0" applyFont="1" applyFill="1" applyBorder="1" applyAlignment="1">
      <alignment horizontal="center" shrinkToFit="1"/>
    </xf>
    <xf numFmtId="0" fontId="4" fillId="21" borderId="8" xfId="0" applyFont="1" applyFill="1" applyBorder="1" applyAlignment="1">
      <alignment horizontal="center" shrinkToFit="1"/>
    </xf>
    <xf numFmtId="1" fontId="4" fillId="8" borderId="8" xfId="0" applyNumberFormat="1" applyFont="1" applyFill="1" applyBorder="1" applyAlignment="1">
      <alignment horizontal="center" shrinkToFit="1"/>
    </xf>
    <xf numFmtId="0" fontId="4" fillId="17" borderId="8" xfId="0" applyFont="1" applyFill="1" applyBorder="1" applyAlignment="1">
      <alignment horizontal="center" shrinkToFi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2" fontId="4" fillId="8" borderId="14" xfId="0" applyNumberFormat="1" applyFont="1" applyFill="1" applyBorder="1" applyAlignment="1">
      <alignment horizontal="center" shrinkToFit="1"/>
    </xf>
    <xf numFmtId="0" fontId="3" fillId="8" borderId="14" xfId="0" applyFont="1" applyFill="1" applyBorder="1" applyAlignment="1">
      <alignment shrinkToFit="1"/>
    </xf>
    <xf numFmtId="2" fontId="14" fillId="8" borderId="14" xfId="1" applyNumberFormat="1" applyFont="1" applyFill="1" applyBorder="1" applyAlignment="1">
      <alignment horizontal="center" shrinkToFit="1"/>
    </xf>
    <xf numFmtId="2" fontId="15" fillId="4" borderId="14" xfId="1" applyNumberFormat="1" applyFont="1" applyFill="1" applyBorder="1" applyAlignment="1">
      <alignment horizontal="center" shrinkToFit="1"/>
    </xf>
    <xf numFmtId="2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/>
    <xf numFmtId="0" fontId="19" fillId="0" borderId="3" xfId="0" applyFont="1" applyBorder="1" applyAlignment="1">
      <alignment horizontal="center"/>
    </xf>
    <xf numFmtId="0" fontId="20" fillId="2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22" fillId="8" borderId="15" xfId="0" applyFont="1" applyFill="1" applyBorder="1" applyAlignment="1">
      <alignment horizontal="center"/>
    </xf>
    <xf numFmtId="0" fontId="23" fillId="24" borderId="3" xfId="0" applyFont="1" applyFill="1" applyBorder="1" applyAlignment="1">
      <alignment horizontal="center"/>
    </xf>
    <xf numFmtId="0" fontId="24" fillId="0" borderId="0" xfId="0" applyFont="1"/>
    <xf numFmtId="0" fontId="8" fillId="2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25" fillId="24" borderId="2" xfId="0" applyFont="1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20" fillId="24" borderId="8" xfId="0" applyFont="1" applyFill="1" applyBorder="1" applyAlignment="1">
      <alignment horizontal="center"/>
    </xf>
    <xf numFmtId="0" fontId="5" fillId="24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19" fillId="13" borderId="4" xfId="0" applyFont="1" applyFill="1" applyBorder="1" applyAlignment="1">
      <alignment horizontal="center"/>
    </xf>
    <xf numFmtId="0" fontId="20" fillId="24" borderId="4" xfId="0" applyFont="1" applyFill="1" applyBorder="1" applyAlignment="1">
      <alignment horizontal="center"/>
    </xf>
    <xf numFmtId="0" fontId="5" fillId="24" borderId="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2" fontId="9" fillId="24" borderId="15" xfId="0" applyNumberFormat="1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/>
    </xf>
    <xf numFmtId="2" fontId="27" fillId="24" borderId="15" xfId="0" applyNumberFormat="1" applyFont="1" applyFill="1" applyBorder="1" applyAlignment="1">
      <alignment horizontal="center"/>
    </xf>
    <xf numFmtId="2" fontId="11" fillId="24" borderId="15" xfId="0" applyNumberFormat="1" applyFont="1" applyFill="1" applyBorder="1" applyAlignment="1">
      <alignment horizontal="center"/>
    </xf>
    <xf numFmtId="2" fontId="25" fillId="24" borderId="15" xfId="0" applyNumberFormat="1" applyFont="1" applyFill="1" applyBorder="1"/>
    <xf numFmtId="2" fontId="26" fillId="24" borderId="10" xfId="0" applyNumberFormat="1" applyFont="1" applyFill="1" applyBorder="1"/>
    <xf numFmtId="0" fontId="5" fillId="10" borderId="15" xfId="0" applyFont="1" applyFill="1" applyBorder="1" applyAlignment="1">
      <alignment horizontal="center"/>
    </xf>
    <xf numFmtId="2" fontId="9" fillId="10" borderId="15" xfId="0" applyNumberFormat="1" applyFont="1" applyFill="1" applyBorder="1" applyAlignment="1">
      <alignment horizontal="center"/>
    </xf>
    <xf numFmtId="0" fontId="26" fillId="10" borderId="15" xfId="0" applyFont="1" applyFill="1" applyBorder="1" applyAlignment="1">
      <alignment horizontal="center"/>
    </xf>
    <xf numFmtId="0" fontId="27" fillId="10" borderId="15" xfId="0" applyFont="1" applyFill="1" applyBorder="1" applyAlignment="1">
      <alignment horizontal="center"/>
    </xf>
    <xf numFmtId="2" fontId="26" fillId="10" borderId="15" xfId="0" applyNumberFormat="1" applyFont="1" applyFill="1" applyBorder="1" applyAlignment="1">
      <alignment horizontal="center"/>
    </xf>
    <xf numFmtId="2" fontId="27" fillId="10" borderId="15" xfId="0" applyNumberFormat="1" applyFont="1" applyFill="1" applyBorder="1" applyAlignment="1">
      <alignment horizontal="center"/>
    </xf>
    <xf numFmtId="2" fontId="11" fillId="10" borderId="15" xfId="0" applyNumberFormat="1" applyFont="1" applyFill="1" applyBorder="1" applyAlignment="1">
      <alignment horizontal="center"/>
    </xf>
    <xf numFmtId="2" fontId="25" fillId="10" borderId="15" xfId="0" applyNumberFormat="1" applyFont="1" applyFill="1" applyBorder="1" applyAlignment="1">
      <alignment horizontal="center"/>
    </xf>
    <xf numFmtId="2" fontId="26" fillId="25" borderId="10" xfId="0" applyNumberFormat="1" applyFont="1" applyFill="1" applyBorder="1"/>
    <xf numFmtId="0" fontId="5" fillId="18" borderId="15" xfId="0" applyFont="1" applyFill="1" applyBorder="1" applyAlignment="1">
      <alignment horizontal="center"/>
    </xf>
    <xf numFmtId="2" fontId="9" fillId="18" borderId="15" xfId="0" applyNumberFormat="1" applyFont="1" applyFill="1" applyBorder="1" applyAlignment="1">
      <alignment horizontal="center"/>
    </xf>
    <xf numFmtId="2" fontId="26" fillId="18" borderId="15" xfId="0" applyNumberFormat="1" applyFont="1" applyFill="1" applyBorder="1" applyAlignment="1">
      <alignment horizontal="center"/>
    </xf>
    <xf numFmtId="2" fontId="27" fillId="18" borderId="15" xfId="0" applyNumberFormat="1" applyFont="1" applyFill="1" applyBorder="1" applyAlignment="1">
      <alignment horizontal="center"/>
    </xf>
    <xf numFmtId="2" fontId="11" fillId="18" borderId="15" xfId="0" applyNumberFormat="1" applyFont="1" applyFill="1" applyBorder="1" applyAlignment="1">
      <alignment horizontal="center"/>
    </xf>
    <xf numFmtId="2" fontId="25" fillId="18" borderId="15" xfId="0" applyNumberFormat="1" applyFont="1" applyFill="1" applyBorder="1" applyAlignment="1">
      <alignment horizontal="center"/>
    </xf>
    <xf numFmtId="2" fontId="26" fillId="26" borderId="10" xfId="0" applyNumberFormat="1" applyFont="1" applyFill="1" applyBorder="1"/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28" fillId="2" borderId="2" xfId="1" applyNumberFormat="1" applyFont="1" applyFill="1" applyBorder="1" applyAlignment="1">
      <alignment horizontal="center"/>
    </xf>
    <xf numFmtId="2" fontId="29" fillId="2" borderId="2" xfId="1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25" fillId="2" borderId="2" xfId="0" applyNumberFormat="1" applyFont="1" applyFill="1" applyBorder="1" applyAlignment="1">
      <alignment horizontal="center"/>
    </xf>
    <xf numFmtId="2" fontId="27" fillId="24" borderId="2" xfId="0" applyNumberFormat="1" applyFont="1" applyFill="1" applyBorder="1" applyAlignment="1">
      <alignment horizontal="center"/>
    </xf>
    <xf numFmtId="2" fontId="26" fillId="2" borderId="10" xfId="0" applyNumberFormat="1" applyFont="1" applyFill="1" applyBorder="1"/>
    <xf numFmtId="0" fontId="4" fillId="27" borderId="8" xfId="0" applyFont="1" applyFill="1" applyBorder="1" applyAlignment="1">
      <alignment horizontal="center"/>
    </xf>
    <xf numFmtId="2" fontId="4" fillId="27" borderId="8" xfId="0" applyNumberFormat="1" applyFont="1" applyFill="1" applyBorder="1" applyAlignment="1">
      <alignment horizontal="center"/>
    </xf>
    <xf numFmtId="2" fontId="28" fillId="27" borderId="8" xfId="1" applyNumberFormat="1" applyFont="1" applyFill="1" applyBorder="1" applyAlignment="1">
      <alignment horizontal="center"/>
    </xf>
    <xf numFmtId="2" fontId="29" fillId="27" borderId="8" xfId="1" applyNumberFormat="1" applyFont="1" applyFill="1" applyBorder="1" applyAlignment="1">
      <alignment horizontal="center"/>
    </xf>
    <xf numFmtId="2" fontId="11" fillId="27" borderId="8" xfId="0" applyNumberFormat="1" applyFont="1" applyFill="1" applyBorder="1" applyAlignment="1">
      <alignment horizontal="center"/>
    </xf>
    <xf numFmtId="2" fontId="25" fillId="27" borderId="8" xfId="0" applyNumberFormat="1" applyFont="1" applyFill="1" applyBorder="1" applyAlignment="1">
      <alignment horizontal="center"/>
    </xf>
    <xf numFmtId="2" fontId="27" fillId="24" borderId="8" xfId="0" applyNumberFormat="1" applyFont="1" applyFill="1" applyBorder="1" applyAlignment="1">
      <alignment horizontal="center"/>
    </xf>
    <xf numFmtId="2" fontId="26" fillId="27" borderId="10" xfId="0" applyNumberFormat="1" applyFont="1" applyFill="1" applyBorder="1"/>
    <xf numFmtId="0" fontId="4" fillId="28" borderId="8" xfId="0" applyFont="1" applyFill="1" applyBorder="1" applyAlignment="1">
      <alignment horizontal="center"/>
    </xf>
    <xf numFmtId="2" fontId="4" fillId="28" borderId="8" xfId="0" applyNumberFormat="1" applyFont="1" applyFill="1" applyBorder="1" applyAlignment="1">
      <alignment horizontal="center"/>
    </xf>
    <xf numFmtId="0" fontId="3" fillId="28" borderId="8" xfId="0" applyFont="1" applyFill="1" applyBorder="1"/>
    <xf numFmtId="2" fontId="28" fillId="28" borderId="8" xfId="0" applyNumberFormat="1" applyFont="1" applyFill="1" applyBorder="1" applyAlignment="1">
      <alignment horizontal="center"/>
    </xf>
    <xf numFmtId="2" fontId="29" fillId="28" borderId="8" xfId="0" applyNumberFormat="1" applyFont="1" applyFill="1" applyBorder="1" applyAlignment="1">
      <alignment horizontal="center"/>
    </xf>
    <xf numFmtId="2" fontId="11" fillId="28" borderId="8" xfId="0" applyNumberFormat="1" applyFont="1" applyFill="1" applyBorder="1" applyAlignment="1">
      <alignment horizontal="center"/>
    </xf>
    <xf numFmtId="2" fontId="25" fillId="28" borderId="8" xfId="0" applyNumberFormat="1" applyFont="1" applyFill="1" applyBorder="1" applyAlignment="1">
      <alignment horizontal="center"/>
    </xf>
    <xf numFmtId="2" fontId="27" fillId="28" borderId="8" xfId="0" applyNumberFormat="1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2" fontId="28" fillId="8" borderId="8" xfId="1" applyNumberFormat="1" applyFont="1" applyFill="1" applyBorder="1" applyAlignment="1">
      <alignment horizontal="center"/>
    </xf>
    <xf numFmtId="2" fontId="29" fillId="8" borderId="8" xfId="1" applyNumberFormat="1" applyFont="1" applyFill="1" applyBorder="1" applyAlignment="1">
      <alignment horizontal="center"/>
    </xf>
    <xf numFmtId="2" fontId="11" fillId="8" borderId="8" xfId="0" applyNumberFormat="1" applyFont="1" applyFill="1" applyBorder="1" applyAlignment="1">
      <alignment horizontal="center"/>
    </xf>
    <xf numFmtId="2" fontId="25" fillId="8" borderId="8" xfId="0" applyNumberFormat="1" applyFont="1" applyFill="1" applyBorder="1" applyAlignment="1">
      <alignment horizontal="center"/>
    </xf>
    <xf numFmtId="2" fontId="26" fillId="8" borderId="10" xfId="0" applyNumberFormat="1" applyFont="1" applyFill="1" applyBorder="1"/>
    <xf numFmtId="2" fontId="28" fillId="28" borderId="8" xfId="1" applyNumberFormat="1" applyFont="1" applyFill="1" applyBorder="1" applyAlignment="1">
      <alignment horizontal="center"/>
    </xf>
    <xf numFmtId="2" fontId="29" fillId="28" borderId="8" xfId="1" applyNumberFormat="1" applyFont="1" applyFill="1" applyBorder="1" applyAlignment="1">
      <alignment horizontal="center"/>
    </xf>
    <xf numFmtId="2" fontId="4" fillId="8" borderId="8" xfId="0" applyNumberFormat="1" applyFont="1" applyFill="1" applyBorder="1" applyAlignment="1">
      <alignment horizontal="center"/>
    </xf>
    <xf numFmtId="0" fontId="3" fillId="8" borderId="8" xfId="0" applyFont="1" applyFill="1" applyBorder="1"/>
    <xf numFmtId="2" fontId="28" fillId="27" borderId="8" xfId="0" applyNumberFormat="1" applyFont="1" applyFill="1" applyBorder="1" applyAlignment="1">
      <alignment horizontal="center"/>
    </xf>
    <xf numFmtId="2" fontId="29" fillId="27" borderId="8" xfId="0" applyNumberFormat="1" applyFont="1" applyFill="1" applyBorder="1" applyAlignment="1">
      <alignment horizontal="center"/>
    </xf>
    <xf numFmtId="2" fontId="26" fillId="28" borderId="10" xfId="0" applyNumberFormat="1" applyFont="1" applyFill="1" applyBorder="1"/>
    <xf numFmtId="2" fontId="11" fillId="24" borderId="8" xfId="0" applyNumberFormat="1" applyFont="1" applyFill="1" applyBorder="1" applyAlignment="1">
      <alignment horizontal="center"/>
    </xf>
    <xf numFmtId="2" fontId="4" fillId="28" borderId="8" xfId="0" applyNumberFormat="1" applyFont="1" applyFill="1" applyBorder="1" applyAlignment="1">
      <alignment horizontal="center" shrinkToFit="1"/>
    </xf>
    <xf numFmtId="0" fontId="3" fillId="28" borderId="8" xfId="0" applyFont="1" applyFill="1" applyBorder="1" applyAlignment="1">
      <alignment shrinkToFit="1"/>
    </xf>
    <xf numFmtId="1" fontId="4" fillId="27" borderId="8" xfId="0" applyNumberFormat="1" applyFont="1" applyFill="1" applyBorder="1" applyAlignment="1">
      <alignment horizontal="center"/>
    </xf>
    <xf numFmtId="0" fontId="3" fillId="8" borderId="11" xfId="0" applyFont="1" applyFill="1" applyBorder="1"/>
    <xf numFmtId="2" fontId="4" fillId="27" borderId="8" xfId="0" applyNumberFormat="1" applyFont="1" applyFill="1" applyBorder="1" applyAlignment="1">
      <alignment horizontal="center" shrinkToFit="1"/>
    </xf>
    <xf numFmtId="0" fontId="3" fillId="27" borderId="8" xfId="0" applyFont="1" applyFill="1" applyBorder="1" applyAlignment="1">
      <alignment shrinkToFit="1"/>
    </xf>
    <xf numFmtId="0" fontId="28" fillId="27" borderId="8" xfId="0" applyFont="1" applyFill="1" applyBorder="1" applyAlignment="1">
      <alignment horizontal="center"/>
    </xf>
    <xf numFmtId="0" fontId="29" fillId="27" borderId="8" xfId="0" applyFont="1" applyFill="1" applyBorder="1" applyAlignment="1">
      <alignment horizontal="center"/>
    </xf>
    <xf numFmtId="0" fontId="4" fillId="27" borderId="14" xfId="0" applyFont="1" applyFill="1" applyBorder="1" applyAlignment="1">
      <alignment horizontal="center"/>
    </xf>
    <xf numFmtId="2" fontId="4" fillId="27" borderId="14" xfId="0" applyNumberFormat="1" applyFont="1" applyFill="1" applyBorder="1" applyAlignment="1">
      <alignment horizontal="center"/>
    </xf>
    <xf numFmtId="2" fontId="28" fillId="27" borderId="14" xfId="1" applyNumberFormat="1" applyFont="1" applyFill="1" applyBorder="1" applyAlignment="1">
      <alignment horizontal="center"/>
    </xf>
    <xf numFmtId="2" fontId="29" fillId="27" borderId="14" xfId="1" applyNumberFormat="1" applyFont="1" applyFill="1" applyBorder="1" applyAlignment="1">
      <alignment horizontal="center"/>
    </xf>
    <xf numFmtId="2" fontId="25" fillId="27" borderId="14" xfId="0" applyNumberFormat="1" applyFont="1" applyFill="1" applyBorder="1" applyAlignment="1">
      <alignment horizontal="center"/>
    </xf>
    <xf numFmtId="0" fontId="4" fillId="23" borderId="2" xfId="0" applyFont="1" applyFill="1" applyBorder="1" applyAlignment="1">
      <alignment horizontal="center"/>
    </xf>
    <xf numFmtId="2" fontId="4" fillId="23" borderId="8" xfId="0" applyNumberFormat="1" applyFont="1" applyFill="1" applyBorder="1" applyAlignment="1">
      <alignment horizontal="center"/>
    </xf>
    <xf numFmtId="2" fontId="28" fillId="23" borderId="8" xfId="1" applyNumberFormat="1" applyFont="1" applyFill="1" applyBorder="1" applyAlignment="1">
      <alignment horizontal="center"/>
    </xf>
    <xf numFmtId="2" fontId="29" fillId="23" borderId="8" xfId="1" applyNumberFormat="1" applyFont="1" applyFill="1" applyBorder="1" applyAlignment="1">
      <alignment horizontal="center"/>
    </xf>
    <xf numFmtId="2" fontId="11" fillId="23" borderId="8" xfId="0" applyNumberFormat="1" applyFont="1" applyFill="1" applyBorder="1" applyAlignment="1">
      <alignment horizontal="center"/>
    </xf>
    <xf numFmtId="2" fontId="25" fillId="23" borderId="8" xfId="0" applyNumberFormat="1" applyFont="1" applyFill="1" applyBorder="1" applyAlignment="1">
      <alignment horizontal="center"/>
    </xf>
    <xf numFmtId="2" fontId="27" fillId="23" borderId="8" xfId="0" applyNumberFormat="1" applyFont="1" applyFill="1" applyBorder="1" applyAlignment="1">
      <alignment horizontal="center"/>
    </xf>
    <xf numFmtId="0" fontId="4" fillId="23" borderId="8" xfId="0" applyFont="1" applyFill="1" applyBorder="1" applyAlignment="1">
      <alignment horizontal="center"/>
    </xf>
    <xf numFmtId="0" fontId="4" fillId="23" borderId="14" xfId="0" applyFont="1" applyFill="1" applyBorder="1" applyAlignment="1">
      <alignment horizontal="center"/>
    </xf>
    <xf numFmtId="2" fontId="4" fillId="23" borderId="14" xfId="0" applyNumberFormat="1" applyFont="1" applyFill="1" applyBorder="1" applyAlignment="1">
      <alignment horizontal="center"/>
    </xf>
    <xf numFmtId="2" fontId="28" fillId="23" borderId="14" xfId="1" applyNumberFormat="1" applyFont="1" applyFill="1" applyBorder="1" applyAlignment="1">
      <alignment horizontal="center"/>
    </xf>
    <xf numFmtId="2" fontId="29" fillId="23" borderId="14" xfId="1" applyNumberFormat="1" applyFont="1" applyFill="1" applyBorder="1" applyAlignment="1">
      <alignment horizontal="center"/>
    </xf>
    <xf numFmtId="2" fontId="11" fillId="23" borderId="14" xfId="0" applyNumberFormat="1" applyFont="1" applyFill="1" applyBorder="1" applyAlignment="1">
      <alignment horizontal="center"/>
    </xf>
    <xf numFmtId="2" fontId="25" fillId="23" borderId="14" xfId="0" applyNumberFormat="1" applyFont="1" applyFill="1" applyBorder="1" applyAlignment="1">
      <alignment horizontal="center"/>
    </xf>
    <xf numFmtId="2" fontId="27" fillId="23" borderId="14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2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6" fillId="24" borderId="2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3" fillId="24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5" fillId="21" borderId="8" xfId="0" applyFont="1" applyFill="1" applyBorder="1" applyAlignment="1">
      <alignment horizontal="center"/>
    </xf>
    <xf numFmtId="2" fontId="9" fillId="21" borderId="8" xfId="0" applyNumberFormat="1" applyFont="1" applyFill="1" applyBorder="1" applyAlignment="1">
      <alignment horizontal="center"/>
    </xf>
    <xf numFmtId="0" fontId="3" fillId="21" borderId="8" xfId="0" applyFont="1" applyFill="1" applyBorder="1" applyAlignment="1">
      <alignment horizontal="center"/>
    </xf>
    <xf numFmtId="2" fontId="3" fillId="21" borderId="8" xfId="0" applyNumberFormat="1" applyFont="1" applyFill="1" applyBorder="1" applyAlignment="1">
      <alignment horizontal="center"/>
    </xf>
    <xf numFmtId="2" fontId="19" fillId="21" borderId="8" xfId="0" applyNumberFormat="1" applyFont="1" applyFill="1" applyBorder="1" applyAlignment="1">
      <alignment horizontal="center"/>
    </xf>
    <xf numFmtId="2" fontId="3" fillId="21" borderId="10" xfId="0" applyNumberFormat="1" applyFont="1" applyFill="1" applyBorder="1"/>
    <xf numFmtId="2" fontId="3" fillId="5" borderId="8" xfId="0" applyNumberFormat="1" applyFont="1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2" fontId="9" fillId="17" borderId="8" xfId="0" applyNumberFormat="1" applyFont="1" applyFill="1" applyBorder="1" applyAlignment="1">
      <alignment horizontal="center"/>
    </xf>
    <xf numFmtId="0" fontId="3" fillId="17" borderId="8" xfId="0" applyFont="1" applyFill="1" applyBorder="1" applyAlignment="1">
      <alignment horizontal="center"/>
    </xf>
    <xf numFmtId="2" fontId="3" fillId="17" borderId="8" xfId="0" applyNumberFormat="1" applyFont="1" applyFill="1" applyBorder="1" applyAlignment="1">
      <alignment horizontal="center"/>
    </xf>
    <xf numFmtId="2" fontId="19" fillId="17" borderId="8" xfId="0" applyNumberFormat="1" applyFont="1" applyFill="1" applyBorder="1" applyAlignment="1">
      <alignment horizontal="center"/>
    </xf>
    <xf numFmtId="2" fontId="3" fillId="22" borderId="8" xfId="0" applyNumberFormat="1" applyFont="1" applyFill="1" applyBorder="1" applyAlignment="1">
      <alignment horizontal="center"/>
    </xf>
    <xf numFmtId="0" fontId="5" fillId="18" borderId="8" xfId="0" applyFont="1" applyFill="1" applyBorder="1" applyAlignment="1">
      <alignment horizontal="center"/>
    </xf>
    <xf numFmtId="2" fontId="9" fillId="18" borderId="8" xfId="0" applyNumberFormat="1" applyFont="1" applyFill="1" applyBorder="1" applyAlignment="1">
      <alignment horizontal="center"/>
    </xf>
    <xf numFmtId="2" fontId="3" fillId="18" borderId="8" xfId="0" applyNumberFormat="1" applyFont="1" applyFill="1" applyBorder="1" applyAlignment="1">
      <alignment horizontal="center"/>
    </xf>
    <xf numFmtId="2" fontId="19" fillId="18" borderId="8" xfId="0" applyNumberFormat="1" applyFont="1" applyFill="1" applyBorder="1" applyAlignment="1">
      <alignment horizontal="center"/>
    </xf>
    <xf numFmtId="2" fontId="3" fillId="30" borderId="8" xfId="0" applyNumberFormat="1" applyFont="1" applyFill="1" applyBorder="1" applyAlignment="1">
      <alignment horizontal="center"/>
    </xf>
    <xf numFmtId="2" fontId="14" fillId="28" borderId="8" xfId="0" applyNumberFormat="1" applyFont="1" applyFill="1" applyBorder="1" applyAlignment="1">
      <alignment horizontal="center"/>
    </xf>
    <xf numFmtId="2" fontId="19" fillId="28" borderId="8" xfId="0" applyNumberFormat="1" applyFont="1" applyFill="1" applyBorder="1" applyAlignment="1">
      <alignment horizontal="center"/>
    </xf>
    <xf numFmtId="2" fontId="3" fillId="28" borderId="8" xfId="0" applyNumberFormat="1" applyFont="1" applyFill="1" applyBorder="1" applyAlignment="1">
      <alignment horizontal="center"/>
    </xf>
    <xf numFmtId="0" fontId="3" fillId="2" borderId="0" xfId="0" applyFont="1" applyFill="1"/>
    <xf numFmtId="2" fontId="14" fillId="0" borderId="8" xfId="1" applyNumberFormat="1" applyFont="1" applyBorder="1" applyAlignment="1">
      <alignment horizontal="center"/>
    </xf>
    <xf numFmtId="2" fontId="19" fillId="8" borderId="8" xfId="0" applyNumberFormat="1" applyFont="1" applyFill="1" applyBorder="1" applyAlignment="1">
      <alignment horizontal="center"/>
    </xf>
    <xf numFmtId="2" fontId="3" fillId="8" borderId="8" xfId="0" applyNumberFormat="1" applyFont="1" applyFill="1" applyBorder="1" applyAlignment="1">
      <alignment horizontal="center"/>
    </xf>
    <xf numFmtId="2" fontId="14" fillId="28" borderId="8" xfId="1" applyNumberFormat="1" applyFont="1" applyFill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3" fillId="2" borderId="0" xfId="0" applyFont="1" applyFill="1" applyBorder="1"/>
    <xf numFmtId="2" fontId="14" fillId="8" borderId="8" xfId="1" applyNumberFormat="1" applyFont="1" applyFill="1" applyBorder="1" applyAlignment="1">
      <alignment horizontal="center"/>
    </xf>
    <xf numFmtId="0" fontId="3" fillId="2" borderId="11" xfId="0" applyFont="1" applyFill="1" applyBorder="1"/>
    <xf numFmtId="0" fontId="14" fillId="0" borderId="8" xfId="0" applyFont="1" applyBorder="1" applyAlignment="1">
      <alignment horizontal="center"/>
    </xf>
    <xf numFmtId="1" fontId="4" fillId="8" borderId="8" xfId="0" applyNumberFormat="1" applyFont="1" applyFill="1" applyBorder="1" applyAlignment="1">
      <alignment horizontal="center"/>
    </xf>
    <xf numFmtId="0" fontId="3" fillId="2" borderId="13" xfId="0" applyFont="1" applyFill="1" applyBorder="1"/>
    <xf numFmtId="2" fontId="14" fillId="8" borderId="8" xfId="0" applyNumberFormat="1" applyFont="1" applyFill="1" applyBorder="1" applyAlignment="1">
      <alignment horizontal="center"/>
    </xf>
    <xf numFmtId="0" fontId="3" fillId="8" borderId="0" xfId="0" applyFont="1" applyFill="1" applyBorder="1"/>
    <xf numFmtId="2" fontId="6" fillId="28" borderId="8" xfId="0" applyNumberFormat="1" applyFont="1" applyFill="1" applyBorder="1" applyAlignment="1">
      <alignment horizontal="center"/>
    </xf>
    <xf numFmtId="2" fontId="3" fillId="24" borderId="8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4" fillId="28" borderId="14" xfId="0" applyNumberFormat="1" applyFont="1" applyFill="1" applyBorder="1" applyAlignment="1">
      <alignment horizontal="center"/>
    </xf>
    <xf numFmtId="0" fontId="3" fillId="28" borderId="14" xfId="0" applyFont="1" applyFill="1" applyBorder="1"/>
    <xf numFmtId="2" fontId="14" fillId="28" borderId="14" xfId="1" applyNumberFormat="1" applyFont="1" applyFill="1" applyBorder="1" applyAlignment="1">
      <alignment horizontal="center"/>
    </xf>
    <xf numFmtId="2" fontId="3" fillId="28" borderId="14" xfId="0" applyNumberFormat="1" applyFon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0" fontId="18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2" fillId="0" borderId="18" xfId="0" applyFont="1" applyBorder="1"/>
    <xf numFmtId="0" fontId="20" fillId="0" borderId="1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2" fillId="0" borderId="17" xfId="0" applyFont="1" applyBorder="1"/>
    <xf numFmtId="0" fontId="20" fillId="0" borderId="17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5" fillId="2" borderId="15" xfId="0" applyFont="1" applyFill="1" applyBorder="1" applyAlignment="1">
      <alignment horizontal="center"/>
    </xf>
    <xf numFmtId="0" fontId="35" fillId="29" borderId="15" xfId="0" applyFont="1" applyFill="1" applyBorder="1" applyAlignment="1">
      <alignment horizontal="center"/>
    </xf>
    <xf numFmtId="0" fontId="35" fillId="10" borderId="15" xfId="0" applyFont="1" applyFill="1" applyBorder="1" applyAlignment="1">
      <alignment horizontal="center"/>
    </xf>
    <xf numFmtId="0" fontId="35" fillId="14" borderId="15" xfId="0" applyFont="1" applyFill="1" applyBorder="1" applyAlignment="1">
      <alignment horizontal="center"/>
    </xf>
    <xf numFmtId="0" fontId="36" fillId="35" borderId="15" xfId="0" applyFont="1" applyFill="1" applyBorder="1"/>
    <xf numFmtId="1" fontId="36" fillId="35" borderId="15" xfId="0" applyNumberFormat="1" applyFont="1" applyFill="1" applyBorder="1" applyAlignment="1">
      <alignment horizontal="center"/>
    </xf>
    <xf numFmtId="2" fontId="36" fillId="35" borderId="15" xfId="0" applyNumberFormat="1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2" fontId="31" fillId="2" borderId="15" xfId="0" applyNumberFormat="1" applyFont="1" applyFill="1" applyBorder="1" applyAlignment="1">
      <alignment horizontal="center"/>
    </xf>
    <xf numFmtId="0" fontId="33" fillId="29" borderId="15" xfId="0" applyFont="1" applyFill="1" applyBorder="1" applyAlignment="1">
      <alignment horizontal="center"/>
    </xf>
    <xf numFmtId="0" fontId="33" fillId="10" borderId="15" xfId="0" applyFont="1" applyFill="1" applyBorder="1" applyAlignment="1">
      <alignment horizontal="center"/>
    </xf>
    <xf numFmtId="2" fontId="33" fillId="14" borderId="15" xfId="0" applyNumberFormat="1" applyFont="1" applyFill="1" applyBorder="1" applyAlignment="1">
      <alignment horizontal="center"/>
    </xf>
    <xf numFmtId="0" fontId="36" fillId="8" borderId="15" xfId="0" applyFont="1" applyFill="1" applyBorder="1"/>
    <xf numFmtId="1" fontId="36" fillId="8" borderId="15" xfId="0" applyNumberFormat="1" applyFont="1" applyFill="1" applyBorder="1" applyAlignment="1">
      <alignment horizontal="center"/>
    </xf>
    <xf numFmtId="2" fontId="36" fillId="8" borderId="15" xfId="0" applyNumberFormat="1" applyFont="1" applyFill="1" applyBorder="1" applyAlignment="1">
      <alignment horizontal="center"/>
    </xf>
    <xf numFmtId="0" fontId="36" fillId="8" borderId="15" xfId="0" applyFont="1" applyFill="1" applyBorder="1" applyAlignment="1">
      <alignment horizontal="center"/>
    </xf>
    <xf numFmtId="2" fontId="5" fillId="29" borderId="8" xfId="0" applyNumberFormat="1" applyFont="1" applyFill="1" applyBorder="1" applyAlignment="1">
      <alignment horizontal="center" shrinkToFit="1"/>
    </xf>
    <xf numFmtId="2" fontId="5" fillId="10" borderId="8" xfId="0" applyNumberFormat="1" applyFont="1" applyFill="1" applyBorder="1" applyAlignment="1">
      <alignment horizontal="center" shrinkToFit="1"/>
    </xf>
    <xf numFmtId="0" fontId="31" fillId="0" borderId="1" xfId="0" applyFont="1" applyBorder="1" applyAlignment="1">
      <alignment horizontal="center"/>
    </xf>
    <xf numFmtId="0" fontId="0" fillId="0" borderId="22" xfId="0" applyBorder="1"/>
    <xf numFmtId="0" fontId="36" fillId="8" borderId="22" xfId="0" applyFont="1" applyFill="1" applyBorder="1" applyAlignment="1">
      <alignment horizontal="center"/>
    </xf>
    <xf numFmtId="2" fontId="36" fillId="8" borderId="22" xfId="0" applyNumberFormat="1" applyFont="1" applyFill="1" applyBorder="1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1" xfId="0" applyFont="1" applyBorder="1"/>
    <xf numFmtId="1" fontId="36" fillId="25" borderId="15" xfId="0" applyNumberFormat="1" applyFont="1" applyFill="1" applyBorder="1" applyAlignment="1">
      <alignment horizontal="center"/>
    </xf>
    <xf numFmtId="2" fontId="36" fillId="25" borderId="15" xfId="0" applyNumberFormat="1" applyFont="1" applyFill="1" applyBorder="1" applyAlignment="1">
      <alignment horizontal="center"/>
    </xf>
    <xf numFmtId="0" fontId="36" fillId="25" borderId="15" xfId="0" applyFont="1" applyFill="1" applyBorder="1" applyAlignment="1">
      <alignment horizontal="center"/>
    </xf>
    <xf numFmtId="0" fontId="36" fillId="8" borderId="0" xfId="0" applyFont="1" applyFill="1" applyBorder="1"/>
    <xf numFmtId="1" fontId="36" fillId="8" borderId="0" xfId="0" applyNumberFormat="1" applyFont="1" applyFill="1" applyBorder="1" applyAlignment="1">
      <alignment horizontal="center"/>
    </xf>
    <xf numFmtId="2" fontId="36" fillId="8" borderId="0" xfId="0" applyNumberFormat="1" applyFont="1" applyFill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0" fillId="0" borderId="0" xfId="0" applyNumberFormat="1"/>
    <xf numFmtId="0" fontId="33" fillId="21" borderId="15" xfId="0" applyFont="1" applyFill="1" applyBorder="1" applyAlignment="1">
      <alignment horizontal="center"/>
    </xf>
    <xf numFmtId="0" fontId="2" fillId="14" borderId="0" xfId="0" applyFont="1" applyFill="1" applyBorder="1" applyAlignment="1"/>
    <xf numFmtId="0" fontId="3" fillId="14" borderId="0" xfId="0" applyFont="1" applyFill="1" applyBorder="1"/>
    <xf numFmtId="0" fontId="2" fillId="14" borderId="1" xfId="0" applyFont="1" applyFill="1" applyBorder="1" applyAlignment="1"/>
    <xf numFmtId="0" fontId="3" fillId="14" borderId="1" xfId="0" applyFont="1" applyFill="1" applyBorder="1"/>
    <xf numFmtId="2" fontId="9" fillId="2" borderId="25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1" fillId="14" borderId="16" xfId="0" applyFont="1" applyFill="1" applyBorder="1" applyAlignment="1">
      <alignment horizontal="center"/>
    </xf>
    <xf numFmtId="0" fontId="3" fillId="14" borderId="0" xfId="0" applyFont="1" applyFill="1"/>
    <xf numFmtId="2" fontId="9" fillId="2" borderId="14" xfId="0" applyNumberFormat="1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 shrinkToFit="1"/>
    </xf>
    <xf numFmtId="0" fontId="35" fillId="10" borderId="17" xfId="0" applyFont="1" applyFill="1" applyBorder="1" applyAlignment="1">
      <alignment horizontal="center" shrinkToFit="1"/>
    </xf>
    <xf numFmtId="0" fontId="35" fillId="38" borderId="17" xfId="0" applyFont="1" applyFill="1" applyBorder="1" applyAlignment="1">
      <alignment horizontal="center" shrinkToFit="1"/>
    </xf>
    <xf numFmtId="0" fontId="11" fillId="36" borderId="3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2" fontId="9" fillId="14" borderId="2" xfId="0" applyNumberFormat="1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 shrinkToFit="1"/>
    </xf>
    <xf numFmtId="0" fontId="5" fillId="14" borderId="2" xfId="0" applyFont="1" applyFill="1" applyBorder="1" applyAlignment="1">
      <alignment horizontal="center" shrinkToFit="1"/>
    </xf>
    <xf numFmtId="2" fontId="3" fillId="14" borderId="2" xfId="0" applyNumberFormat="1" applyFont="1" applyFill="1" applyBorder="1" applyAlignment="1">
      <alignment horizontal="center" shrinkToFit="1"/>
    </xf>
    <xf numFmtId="2" fontId="5" fillId="14" borderId="2" xfId="0" applyNumberFormat="1" applyFont="1" applyFill="1" applyBorder="1" applyAlignment="1">
      <alignment horizontal="center" shrinkToFit="1"/>
    </xf>
    <xf numFmtId="2" fontId="19" fillId="14" borderId="2" xfId="0" applyNumberFormat="1" applyFont="1" applyFill="1" applyBorder="1" applyAlignment="1">
      <alignment horizontal="center" shrinkToFit="1"/>
    </xf>
    <xf numFmtId="2" fontId="33" fillId="33" borderId="2" xfId="0" applyNumberFormat="1" applyFont="1" applyFill="1" applyBorder="1" applyAlignment="1">
      <alignment horizontal="center" shrinkToFit="1"/>
    </xf>
    <xf numFmtId="2" fontId="33" fillId="10" borderId="2" xfId="0" applyNumberFormat="1" applyFont="1" applyFill="1" applyBorder="1" applyAlignment="1">
      <alignment horizontal="center" shrinkToFit="1"/>
    </xf>
    <xf numFmtId="2" fontId="33" fillId="38" borderId="2" xfId="0" applyNumberFormat="1" applyFont="1" applyFill="1" applyBorder="1" applyAlignment="1">
      <alignment horizontal="center" shrinkToFit="1"/>
    </xf>
    <xf numFmtId="2" fontId="19" fillId="8" borderId="8" xfId="0" applyNumberFormat="1" applyFont="1" applyFill="1" applyBorder="1" applyAlignment="1">
      <alignment horizontal="center" shrinkToFit="1"/>
    </xf>
    <xf numFmtId="2" fontId="19" fillId="14" borderId="8" xfId="0" applyNumberFormat="1" applyFont="1" applyFill="1" applyBorder="1" applyAlignment="1">
      <alignment horizontal="center" shrinkToFit="1"/>
    </xf>
    <xf numFmtId="2" fontId="3" fillId="14" borderId="10" xfId="0" applyNumberFormat="1" applyFont="1" applyFill="1" applyBorder="1"/>
    <xf numFmtId="2" fontId="9" fillId="10" borderId="8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2" fontId="3" fillId="10" borderId="8" xfId="0" applyNumberFormat="1" applyFont="1" applyFill="1" applyBorder="1" applyAlignment="1">
      <alignment horizontal="center" shrinkToFit="1"/>
    </xf>
    <xf numFmtId="2" fontId="33" fillId="33" borderId="8" xfId="0" applyNumberFormat="1" applyFont="1" applyFill="1" applyBorder="1" applyAlignment="1">
      <alignment horizontal="center" shrinkToFit="1"/>
    </xf>
    <xf numFmtId="2" fontId="33" fillId="10" borderId="8" xfId="0" applyNumberFormat="1" applyFont="1" applyFill="1" applyBorder="1" applyAlignment="1">
      <alignment horizontal="center" shrinkToFit="1"/>
    </xf>
    <xf numFmtId="2" fontId="33" fillId="38" borderId="8" xfId="0" applyNumberFormat="1" applyFont="1" applyFill="1" applyBorder="1" applyAlignment="1">
      <alignment horizontal="center" shrinkToFit="1"/>
    </xf>
    <xf numFmtId="0" fontId="5" fillId="18" borderId="4" xfId="0" applyFont="1" applyFill="1" applyBorder="1" applyAlignment="1">
      <alignment horizontal="center"/>
    </xf>
    <xf numFmtId="2" fontId="9" fillId="18" borderId="4" xfId="0" applyNumberFormat="1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2" fontId="3" fillId="18" borderId="4" xfId="0" applyNumberFormat="1" applyFont="1" applyFill="1" applyBorder="1" applyAlignment="1">
      <alignment horizontal="center" shrinkToFit="1"/>
    </xf>
    <xf numFmtId="2" fontId="5" fillId="18" borderId="4" xfId="0" applyNumberFormat="1" applyFont="1" applyFill="1" applyBorder="1" applyAlignment="1">
      <alignment horizontal="center" shrinkToFit="1"/>
    </xf>
    <xf numFmtId="2" fontId="19" fillId="18" borderId="4" xfId="0" applyNumberFormat="1" applyFont="1" applyFill="1" applyBorder="1" applyAlignment="1">
      <alignment horizontal="center" shrinkToFit="1"/>
    </xf>
    <xf numFmtId="0" fontId="2" fillId="8" borderId="25" xfId="0" applyFont="1" applyFill="1" applyBorder="1" applyAlignment="1">
      <alignment horizontal="center"/>
    </xf>
    <xf numFmtId="2" fontId="9" fillId="8" borderId="25" xfId="0" applyNumberFormat="1" applyFont="1" applyFill="1" applyBorder="1" applyAlignment="1">
      <alignment horizontal="center"/>
    </xf>
    <xf numFmtId="0" fontId="2" fillId="8" borderId="25" xfId="0" applyFont="1" applyFill="1" applyBorder="1" applyAlignment="1">
      <alignment horizontal="left"/>
    </xf>
    <xf numFmtId="2" fontId="3" fillId="8" borderId="25" xfId="0" applyNumberFormat="1" applyFont="1" applyFill="1" applyBorder="1" applyAlignment="1">
      <alignment horizontal="center" shrinkToFit="1"/>
    </xf>
    <xf numFmtId="2" fontId="5" fillId="8" borderId="25" xfId="0" applyNumberFormat="1" applyFont="1" applyFill="1" applyBorder="1" applyAlignment="1">
      <alignment horizontal="center" shrinkToFit="1"/>
    </xf>
    <xf numFmtId="2" fontId="19" fillId="8" borderId="25" xfId="0" applyNumberFormat="1" applyFont="1" applyFill="1" applyBorder="1" applyAlignment="1">
      <alignment horizontal="center" shrinkToFit="1"/>
    </xf>
    <xf numFmtId="2" fontId="33" fillId="8" borderId="8" xfId="0" applyNumberFormat="1" applyFont="1" applyFill="1" applyBorder="1" applyAlignment="1">
      <alignment horizontal="center" shrinkToFit="1"/>
    </xf>
    <xf numFmtId="0" fontId="2" fillId="28" borderId="8" xfId="0" applyFont="1" applyFill="1" applyBorder="1" applyAlignment="1">
      <alignment horizontal="center"/>
    </xf>
    <xf numFmtId="2" fontId="9" fillId="28" borderId="8" xfId="0" applyNumberFormat="1" applyFont="1" applyFill="1" applyBorder="1" applyAlignment="1">
      <alignment horizontal="center"/>
    </xf>
    <xf numFmtId="0" fontId="2" fillId="28" borderId="8" xfId="0" applyFont="1" applyFill="1" applyBorder="1" applyAlignment="1">
      <alignment horizontal="left"/>
    </xf>
    <xf numFmtId="2" fontId="3" fillId="28" borderId="8" xfId="0" applyNumberFormat="1" applyFont="1" applyFill="1" applyBorder="1" applyAlignment="1">
      <alignment horizontal="center" shrinkToFit="1"/>
    </xf>
    <xf numFmtId="2" fontId="5" fillId="28" borderId="8" xfId="0" applyNumberFormat="1" applyFont="1" applyFill="1" applyBorder="1" applyAlignment="1">
      <alignment horizontal="center" shrinkToFit="1"/>
    </xf>
    <xf numFmtId="2" fontId="33" fillId="28" borderId="8" xfId="0" applyNumberFormat="1" applyFont="1" applyFill="1" applyBorder="1" applyAlignment="1">
      <alignment horizontal="center" shrinkToFit="1"/>
    </xf>
    <xf numFmtId="0" fontId="2" fillId="8" borderId="8" xfId="0" applyFont="1" applyFill="1" applyBorder="1" applyAlignment="1">
      <alignment horizontal="center"/>
    </xf>
    <xf numFmtId="2" fontId="9" fillId="8" borderId="8" xfId="0" applyNumberFormat="1" applyFont="1" applyFill="1" applyBorder="1" applyAlignment="1">
      <alignment horizontal="center"/>
    </xf>
    <xf numFmtId="0" fontId="2" fillId="8" borderId="8" xfId="0" applyFont="1" applyFill="1" applyBorder="1" applyAlignment="1">
      <alignment horizontal="left"/>
    </xf>
    <xf numFmtId="2" fontId="3" fillId="8" borderId="8" xfId="0" applyNumberFormat="1" applyFont="1" applyFill="1" applyBorder="1" applyAlignment="1">
      <alignment horizontal="center" shrinkToFit="1"/>
    </xf>
    <xf numFmtId="2" fontId="5" fillId="8" borderId="8" xfId="0" applyNumberFormat="1" applyFont="1" applyFill="1" applyBorder="1" applyAlignment="1">
      <alignment horizontal="center" shrinkToFit="1"/>
    </xf>
    <xf numFmtId="2" fontId="19" fillId="28" borderId="8" xfId="0" applyNumberFormat="1" applyFont="1" applyFill="1" applyBorder="1" applyAlignment="1">
      <alignment horizontal="center" shrinkToFit="1"/>
    </xf>
    <xf numFmtId="0" fontId="5" fillId="8" borderId="8" xfId="0" applyFont="1" applyFill="1" applyBorder="1" applyAlignment="1"/>
    <xf numFmtId="0" fontId="2" fillId="28" borderId="14" xfId="0" applyFont="1" applyFill="1" applyBorder="1" applyAlignment="1">
      <alignment horizontal="center"/>
    </xf>
    <xf numFmtId="2" fontId="9" fillId="28" borderId="14" xfId="0" applyNumberFormat="1" applyFont="1" applyFill="1" applyBorder="1" applyAlignment="1">
      <alignment horizontal="center"/>
    </xf>
    <xf numFmtId="0" fontId="2" fillId="28" borderId="14" xfId="0" applyFont="1" applyFill="1" applyBorder="1" applyAlignment="1">
      <alignment horizontal="left"/>
    </xf>
    <xf numFmtId="2" fontId="3" fillId="28" borderId="14" xfId="0" applyNumberFormat="1" applyFont="1" applyFill="1" applyBorder="1" applyAlignment="1">
      <alignment horizontal="center" shrinkToFit="1"/>
    </xf>
    <xf numFmtId="2" fontId="5" fillId="28" borderId="14" xfId="0" applyNumberFormat="1" applyFont="1" applyFill="1" applyBorder="1" applyAlignment="1">
      <alignment horizontal="center" shrinkToFit="1"/>
    </xf>
    <xf numFmtId="2" fontId="19" fillId="28" borderId="14" xfId="0" applyNumberFormat="1" applyFont="1" applyFill="1" applyBorder="1" applyAlignment="1">
      <alignment horizontal="center" shrinkToFit="1"/>
    </xf>
    <xf numFmtId="0" fontId="5" fillId="8" borderId="2" xfId="0" applyFont="1" applyFill="1" applyBorder="1" applyAlignment="1">
      <alignment horizontal="center"/>
    </xf>
    <xf numFmtId="2" fontId="9" fillId="8" borderId="2" xfId="0" applyNumberFormat="1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center" shrinkToFit="1"/>
    </xf>
    <xf numFmtId="2" fontId="5" fillId="8" borderId="3" xfId="0" applyNumberFormat="1" applyFont="1" applyFill="1" applyBorder="1" applyAlignment="1">
      <alignment horizontal="center" shrinkToFit="1"/>
    </xf>
    <xf numFmtId="2" fontId="19" fillId="8" borderId="3" xfId="0" applyNumberFormat="1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/>
    </xf>
    <xf numFmtId="2" fontId="4" fillId="33" borderId="27" xfId="0" applyNumberFormat="1" applyFont="1" applyFill="1" applyBorder="1"/>
    <xf numFmtId="0" fontId="2" fillId="33" borderId="28" xfId="0" applyFont="1" applyFill="1" applyBorder="1"/>
    <xf numFmtId="2" fontId="3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0" fontId="19" fillId="14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0" fillId="2" borderId="18" xfId="0" applyFont="1" applyFill="1" applyBorder="1" applyAlignment="1">
      <alignment horizontal="center" vertical="center"/>
    </xf>
    <xf numFmtId="0" fontId="30" fillId="0" borderId="5" xfId="0" applyFont="1" applyFill="1" applyBorder="1" applyAlignment="1"/>
    <xf numFmtId="0" fontId="10" fillId="2" borderId="2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/>
    <xf numFmtId="0" fontId="30" fillId="2" borderId="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0" fillId="2" borderId="16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/>
    <xf numFmtId="0" fontId="20" fillId="14" borderId="15" xfId="0" applyFont="1" applyFill="1" applyBorder="1"/>
    <xf numFmtId="0" fontId="33" fillId="14" borderId="15" xfId="0" applyFont="1" applyFill="1" applyBorder="1" applyAlignment="1">
      <alignment horizontal="center" shrinkToFit="1"/>
    </xf>
    <xf numFmtId="43" fontId="20" fillId="14" borderId="15" xfId="1" applyNumberFormat="1" applyFont="1" applyFill="1" applyBorder="1" applyAlignment="1">
      <alignment shrinkToFit="1"/>
    </xf>
    <xf numFmtId="43" fontId="33" fillId="14" borderId="15" xfId="1" applyNumberFormat="1" applyFont="1" applyFill="1" applyBorder="1" applyAlignment="1">
      <alignment shrinkToFit="1"/>
    </xf>
    <xf numFmtId="43" fontId="33" fillId="14" borderId="15" xfId="0" applyNumberFormat="1" applyFont="1" applyFill="1" applyBorder="1" applyAlignment="1">
      <alignment shrinkToFit="1"/>
    </xf>
    <xf numFmtId="2" fontId="19" fillId="8" borderId="15" xfId="0" applyNumberFormat="1" applyFont="1" applyFill="1" applyBorder="1" applyAlignment="1">
      <alignment shrinkToFit="1"/>
    </xf>
    <xf numFmtId="2" fontId="19" fillId="8" borderId="0" xfId="0" applyNumberFormat="1" applyFont="1" applyFill="1" applyBorder="1" applyAlignment="1">
      <alignment shrinkToFit="1"/>
    </xf>
    <xf numFmtId="43" fontId="20" fillId="0" borderId="0" xfId="0" applyNumberFormat="1" applyFont="1" applyFill="1" applyBorder="1"/>
    <xf numFmtId="0" fontId="20" fillId="32" borderId="0" xfId="0" applyFont="1" applyFill="1"/>
    <xf numFmtId="0" fontId="20" fillId="10" borderId="15" xfId="0" applyFont="1" applyFill="1" applyBorder="1"/>
    <xf numFmtId="0" fontId="33" fillId="10" borderId="15" xfId="0" applyFont="1" applyFill="1" applyBorder="1" applyAlignment="1">
      <alignment horizontal="center" shrinkToFit="1"/>
    </xf>
    <xf numFmtId="43" fontId="20" fillId="10" borderId="15" xfId="1" applyNumberFormat="1" applyFont="1" applyFill="1" applyBorder="1" applyAlignment="1">
      <alignment shrinkToFit="1"/>
    </xf>
    <xf numFmtId="43" fontId="33" fillId="10" borderId="15" xfId="1" applyNumberFormat="1" applyFont="1" applyFill="1" applyBorder="1" applyAlignment="1">
      <alignment shrinkToFit="1"/>
    </xf>
    <xf numFmtId="43" fontId="33" fillId="10" borderId="15" xfId="0" applyNumberFormat="1" applyFont="1" applyFill="1" applyBorder="1" applyAlignment="1">
      <alignment shrinkToFit="1"/>
    </xf>
    <xf numFmtId="0" fontId="20" fillId="9" borderId="0" xfId="0" applyFont="1" applyFill="1"/>
    <xf numFmtId="0" fontId="20" fillId="38" borderId="15" xfId="0" applyFont="1" applyFill="1" applyBorder="1"/>
    <xf numFmtId="0" fontId="33" fillId="38" borderId="15" xfId="0" applyFont="1" applyFill="1" applyBorder="1" applyAlignment="1">
      <alignment horizontal="center" shrinkToFit="1"/>
    </xf>
    <xf numFmtId="43" fontId="20" fillId="38" borderId="15" xfId="1" applyNumberFormat="1" applyFont="1" applyFill="1" applyBorder="1" applyAlignment="1">
      <alignment shrinkToFit="1"/>
    </xf>
    <xf numFmtId="43" fontId="33" fillId="38" borderId="15" xfId="1" applyNumberFormat="1" applyFont="1" applyFill="1" applyBorder="1" applyAlignment="1">
      <alignment shrinkToFit="1"/>
    </xf>
    <xf numFmtId="43" fontId="33" fillId="38" borderId="15" xfId="0" applyNumberFormat="1" applyFont="1" applyFill="1" applyBorder="1" applyAlignment="1">
      <alignment shrinkToFit="1"/>
    </xf>
    <xf numFmtId="0" fontId="20" fillId="39" borderId="0" xfId="0" applyFont="1" applyFill="1"/>
    <xf numFmtId="0" fontId="33" fillId="0" borderId="25" xfId="0" applyFont="1" applyFill="1" applyBorder="1" applyAlignment="1">
      <alignment horizontal="center" shrinkToFit="1"/>
    </xf>
    <xf numFmtId="0" fontId="33" fillId="0" borderId="25" xfId="0" applyFont="1" applyFill="1" applyBorder="1" applyAlignment="1">
      <alignment shrinkToFit="1"/>
    </xf>
    <xf numFmtId="43" fontId="20" fillId="0" borderId="25" xfId="1" applyNumberFormat="1" applyFont="1" applyFill="1" applyBorder="1" applyAlignment="1">
      <alignment shrinkToFit="1"/>
    </xf>
    <xf numFmtId="43" fontId="33" fillId="0" borderId="13" xfId="1" applyNumberFormat="1" applyFont="1" applyFill="1" applyBorder="1" applyAlignment="1">
      <alignment shrinkToFit="1"/>
    </xf>
    <xf numFmtId="43" fontId="20" fillId="0" borderId="13" xfId="1" applyNumberFormat="1" applyFont="1" applyFill="1" applyBorder="1" applyAlignment="1">
      <alignment shrinkToFit="1"/>
    </xf>
    <xf numFmtId="43" fontId="20" fillId="2" borderId="25" xfId="1" applyNumberFormat="1" applyFont="1" applyFill="1" applyBorder="1" applyAlignment="1">
      <alignment shrinkToFit="1"/>
    </xf>
    <xf numFmtId="43" fontId="33" fillId="0" borderId="25" xfId="0" applyNumberFormat="1" applyFont="1" applyFill="1" applyBorder="1" applyAlignment="1">
      <alignment shrinkToFit="1"/>
    </xf>
    <xf numFmtId="0" fontId="20" fillId="0" borderId="30" xfId="0" applyFont="1" applyBorder="1"/>
    <xf numFmtId="0" fontId="20" fillId="0" borderId="13" xfId="0" applyFont="1" applyBorder="1"/>
    <xf numFmtId="0" fontId="33" fillId="0" borderId="8" xfId="0" applyFont="1" applyFill="1" applyBorder="1" applyAlignment="1">
      <alignment horizontal="center" shrinkToFit="1"/>
    </xf>
    <xf numFmtId="0" fontId="33" fillId="0" borderId="8" xfId="0" applyFont="1" applyFill="1" applyBorder="1" applyAlignment="1">
      <alignment shrinkToFit="1"/>
    </xf>
    <xf numFmtId="43" fontId="20" fillId="0" borderId="8" xfId="1" applyNumberFormat="1" applyFont="1" applyFill="1" applyBorder="1" applyAlignment="1">
      <alignment shrinkToFit="1"/>
    </xf>
    <xf numFmtId="43" fontId="33" fillId="0" borderId="8" xfId="1" applyNumberFormat="1" applyFont="1" applyFill="1" applyBorder="1" applyAlignment="1">
      <alignment shrinkToFit="1"/>
    </xf>
    <xf numFmtId="43" fontId="20" fillId="2" borderId="8" xfId="1" applyNumberFormat="1" applyFont="1" applyFill="1" applyBorder="1" applyAlignment="1">
      <alignment shrinkToFit="1"/>
    </xf>
    <xf numFmtId="43" fontId="33" fillId="0" borderId="8" xfId="0" applyNumberFormat="1" applyFont="1" applyFill="1" applyBorder="1" applyAlignment="1">
      <alignment shrinkToFit="1"/>
    </xf>
    <xf numFmtId="0" fontId="20" fillId="0" borderId="31" xfId="0" applyFont="1" applyBorder="1"/>
    <xf numFmtId="0" fontId="20" fillId="0" borderId="11" xfId="0" applyFont="1" applyBorder="1"/>
    <xf numFmtId="2" fontId="33" fillId="8" borderId="15" xfId="0" applyNumberFormat="1" applyFont="1" applyFill="1" applyBorder="1" applyAlignment="1">
      <alignment shrinkToFit="1"/>
    </xf>
    <xf numFmtId="2" fontId="33" fillId="8" borderId="0" xfId="0" applyNumberFormat="1" applyFont="1" applyFill="1" applyBorder="1" applyAlignment="1">
      <alignment shrinkToFit="1"/>
    </xf>
    <xf numFmtId="49" fontId="33" fillId="0" borderId="8" xfId="0" applyNumberFormat="1" applyFont="1" applyBorder="1" applyAlignment="1">
      <alignment shrinkToFit="1"/>
    </xf>
    <xf numFmtId="0" fontId="33" fillId="0" borderId="8" xfId="0" applyFont="1" applyBorder="1" applyAlignment="1">
      <alignment shrinkToFit="1"/>
    </xf>
    <xf numFmtId="43" fontId="20" fillId="8" borderId="8" xfId="0" applyNumberFormat="1" applyFont="1" applyFill="1" applyBorder="1" applyAlignment="1">
      <alignment horizontal="center" shrinkToFit="1"/>
    </xf>
    <xf numFmtId="43" fontId="33" fillId="8" borderId="8" xfId="0" applyNumberFormat="1" applyFont="1" applyFill="1" applyBorder="1" applyAlignment="1">
      <alignment horizontal="center" shrinkToFit="1"/>
    </xf>
    <xf numFmtId="43" fontId="20" fillId="0" borderId="8" xfId="0" applyNumberFormat="1" applyFont="1" applyBorder="1" applyAlignment="1">
      <alignment horizontal="center" shrinkToFit="1"/>
    </xf>
    <xf numFmtId="43" fontId="33" fillId="0" borderId="8" xfId="0" applyNumberFormat="1" applyFont="1" applyBorder="1" applyAlignment="1">
      <alignment horizontal="center" shrinkToFit="1"/>
    </xf>
    <xf numFmtId="43" fontId="20" fillId="0" borderId="8" xfId="0" applyNumberFormat="1" applyFont="1" applyBorder="1" applyAlignment="1">
      <alignment shrinkToFit="1"/>
    </xf>
    <xf numFmtId="43" fontId="33" fillId="0" borderId="8" xfId="0" applyNumberFormat="1" applyFont="1" applyBorder="1" applyAlignment="1">
      <alignment shrinkToFit="1"/>
    </xf>
    <xf numFmtId="43" fontId="33" fillId="2" borderId="8" xfId="0" applyNumberFormat="1" applyFont="1" applyFill="1" applyBorder="1" applyAlignment="1">
      <alignment horizontal="center" shrinkToFit="1"/>
    </xf>
    <xf numFmtId="2" fontId="33" fillId="0" borderId="8" xfId="0" applyNumberFormat="1" applyFont="1" applyBorder="1" applyAlignment="1">
      <alignment horizontal="center" shrinkToFit="1"/>
    </xf>
    <xf numFmtId="4" fontId="37" fillId="0" borderId="0" xfId="1" applyNumberFormat="1" applyFont="1" applyFill="1" applyBorder="1" applyAlignment="1">
      <alignment horizontal="center"/>
    </xf>
    <xf numFmtId="43" fontId="33" fillId="0" borderId="4" xfId="1" applyNumberFormat="1" applyFont="1" applyFill="1" applyBorder="1" applyAlignment="1">
      <alignment shrinkToFit="1"/>
    </xf>
    <xf numFmtId="43" fontId="20" fillId="0" borderId="4" xfId="1" applyNumberFormat="1" applyFont="1" applyFill="1" applyBorder="1" applyAlignment="1">
      <alignment shrinkToFit="1"/>
    </xf>
    <xf numFmtId="43" fontId="33" fillId="0" borderId="32" xfId="0" applyNumberFormat="1" applyFont="1" applyBorder="1" applyAlignment="1">
      <alignment shrinkToFit="1"/>
    </xf>
    <xf numFmtId="43" fontId="20" fillId="0" borderId="32" xfId="0" applyNumberFormat="1" applyFont="1" applyBorder="1" applyAlignment="1">
      <alignment shrinkToFit="1"/>
    </xf>
    <xf numFmtId="0" fontId="20" fillId="8" borderId="11" xfId="0" applyFont="1" applyFill="1" applyBorder="1"/>
    <xf numFmtId="0" fontId="33" fillId="8" borderId="8" xfId="0" applyFont="1" applyFill="1" applyBorder="1" applyAlignment="1">
      <alignment horizontal="center" shrinkToFit="1"/>
    </xf>
    <xf numFmtId="0" fontId="33" fillId="8" borderId="8" xfId="0" applyFont="1" applyFill="1" applyBorder="1" applyAlignment="1">
      <alignment shrinkToFit="1"/>
    </xf>
    <xf numFmtId="43" fontId="20" fillId="8" borderId="8" xfId="1" applyNumberFormat="1" applyFont="1" applyFill="1" applyBorder="1" applyAlignment="1">
      <alignment shrinkToFit="1"/>
    </xf>
    <xf numFmtId="43" fontId="33" fillId="8" borderId="8" xfId="1" applyNumberFormat="1" applyFont="1" applyFill="1" applyBorder="1" applyAlignment="1">
      <alignment shrinkToFit="1"/>
    </xf>
    <xf numFmtId="43" fontId="33" fillId="8" borderId="8" xfId="0" applyNumberFormat="1" applyFont="1" applyFill="1" applyBorder="1" applyAlignment="1">
      <alignment shrinkToFit="1"/>
    </xf>
    <xf numFmtId="43" fontId="20" fillId="8" borderId="0" xfId="0" applyNumberFormat="1" applyFont="1" applyFill="1" applyBorder="1"/>
    <xf numFmtId="0" fontId="20" fillId="8" borderId="0" xfId="0" applyFont="1" applyFill="1" applyBorder="1"/>
    <xf numFmtId="0" fontId="20" fillId="8" borderId="33" xfId="0" applyFont="1" applyFill="1" applyBorder="1"/>
    <xf numFmtId="0" fontId="20" fillId="0" borderId="12" xfId="0" applyFont="1" applyBorder="1"/>
    <xf numFmtId="0" fontId="33" fillId="0" borderId="14" xfId="0" applyFont="1" applyFill="1" applyBorder="1" applyAlignment="1">
      <alignment horizontal="center" shrinkToFit="1"/>
    </xf>
    <xf numFmtId="0" fontId="33" fillId="0" borderId="14" xfId="0" applyFont="1" applyFill="1" applyBorder="1" applyAlignment="1">
      <alignment shrinkToFit="1"/>
    </xf>
    <xf numFmtId="43" fontId="20" fillId="0" borderId="14" xfId="1" applyNumberFormat="1" applyFont="1" applyFill="1" applyBorder="1" applyAlignment="1">
      <alignment shrinkToFit="1"/>
    </xf>
    <xf numFmtId="43" fontId="33" fillId="0" borderId="14" xfId="1" applyNumberFormat="1" applyFont="1" applyFill="1" applyBorder="1" applyAlignment="1">
      <alignment shrinkToFit="1"/>
    </xf>
    <xf numFmtId="43" fontId="20" fillId="2" borderId="14" xfId="1" applyNumberFormat="1" applyFont="1" applyFill="1" applyBorder="1" applyAlignment="1">
      <alignment shrinkToFit="1"/>
    </xf>
    <xf numFmtId="43" fontId="33" fillId="8" borderId="14" xfId="0" applyNumberFormat="1" applyFont="1" applyFill="1" applyBorder="1" applyAlignment="1">
      <alignment shrinkToFit="1"/>
    </xf>
    <xf numFmtId="0" fontId="20" fillId="0" borderId="0" xfId="0" applyFont="1" applyBorder="1"/>
    <xf numFmtId="43" fontId="20" fillId="6" borderId="15" xfId="1" applyNumberFormat="1" applyFont="1" applyFill="1" applyBorder="1" applyAlignment="1">
      <alignment shrinkToFit="1"/>
    </xf>
    <xf numFmtId="43" fontId="33" fillId="6" borderId="15" xfId="1" applyNumberFormat="1" applyFont="1" applyFill="1" applyBorder="1" applyAlignment="1">
      <alignment shrinkToFit="1"/>
    </xf>
    <xf numFmtId="43" fontId="33" fillId="6" borderId="15" xfId="0" applyNumberFormat="1" applyFont="1" applyFill="1" applyBorder="1" applyAlignment="1">
      <alignment shrinkToFit="1"/>
    </xf>
    <xf numFmtId="0" fontId="20" fillId="40" borderId="0" xfId="0" applyFont="1" applyFill="1"/>
    <xf numFmtId="0" fontId="38" fillId="0" borderId="0" xfId="0" applyFont="1"/>
    <xf numFmtId="43" fontId="8" fillId="8" borderId="0" xfId="0" applyNumberFormat="1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35" fillId="2" borderId="19" xfId="0" applyFont="1" applyFill="1" applyBorder="1" applyAlignment="1">
      <alignment horizontal="center"/>
    </xf>
    <xf numFmtId="0" fontId="5" fillId="33" borderId="2" xfId="0" applyFont="1" applyFill="1" applyBorder="1" applyAlignment="1">
      <alignment horizontal="center"/>
    </xf>
    <xf numFmtId="2" fontId="9" fillId="33" borderId="2" xfId="0" applyNumberFormat="1" applyFont="1" applyFill="1" applyBorder="1" applyAlignment="1">
      <alignment horizontal="center"/>
    </xf>
    <xf numFmtId="0" fontId="3" fillId="33" borderId="2" xfId="0" applyFont="1" applyFill="1" applyBorder="1" applyAlignment="1">
      <alignment horizontal="center" shrinkToFit="1"/>
    </xf>
    <xf numFmtId="0" fontId="5" fillId="33" borderId="2" xfId="0" applyFont="1" applyFill="1" applyBorder="1" applyAlignment="1">
      <alignment horizontal="center" shrinkToFit="1"/>
    </xf>
    <xf numFmtId="2" fontId="3" fillId="33" borderId="2" xfId="0" applyNumberFormat="1" applyFont="1" applyFill="1" applyBorder="1" applyAlignment="1">
      <alignment horizontal="center" shrinkToFit="1"/>
    </xf>
    <xf numFmtId="2" fontId="5" fillId="33" borderId="2" xfId="0" applyNumberFormat="1" applyFont="1" applyFill="1" applyBorder="1" applyAlignment="1">
      <alignment horizontal="center" shrinkToFit="1"/>
    </xf>
    <xf numFmtId="2" fontId="19" fillId="8" borderId="2" xfId="0" applyNumberFormat="1" applyFont="1" applyFill="1" applyBorder="1" applyAlignment="1">
      <alignment horizontal="center" shrinkToFit="1"/>
    </xf>
    <xf numFmtId="0" fontId="5" fillId="38" borderId="8" xfId="0" applyFont="1" applyFill="1" applyBorder="1" applyAlignment="1">
      <alignment horizontal="center"/>
    </xf>
    <xf numFmtId="2" fontId="9" fillId="38" borderId="8" xfId="0" applyNumberFormat="1" applyFont="1" applyFill="1" applyBorder="1" applyAlignment="1">
      <alignment horizontal="center"/>
    </xf>
    <xf numFmtId="2" fontId="3" fillId="38" borderId="8" xfId="0" applyNumberFormat="1" applyFont="1" applyFill="1" applyBorder="1" applyAlignment="1">
      <alignment horizontal="center" shrinkToFit="1"/>
    </xf>
    <xf numFmtId="2" fontId="5" fillId="38" borderId="8" xfId="0" applyNumberFormat="1" applyFont="1" applyFill="1" applyBorder="1" applyAlignment="1">
      <alignment horizontal="center" shrinkToFit="1"/>
    </xf>
    <xf numFmtId="0" fontId="5" fillId="8" borderId="8" xfId="0" applyFont="1" applyFill="1" applyBorder="1" applyAlignment="1">
      <alignment horizontal="center"/>
    </xf>
    <xf numFmtId="2" fontId="5" fillId="8" borderId="8" xfId="0" applyNumberFormat="1" applyFont="1" applyFill="1" applyBorder="1" applyAlignment="1">
      <alignment horizontal="center"/>
    </xf>
    <xf numFmtId="0" fontId="5" fillId="8" borderId="8" xfId="0" applyFont="1" applyFill="1" applyBorder="1"/>
    <xf numFmtId="2" fontId="15" fillId="8" borderId="8" xfId="0" applyNumberFormat="1" applyFont="1" applyFill="1" applyBorder="1" applyAlignment="1">
      <alignment horizontal="center" shrinkToFit="1"/>
    </xf>
    <xf numFmtId="2" fontId="3" fillId="2" borderId="8" xfId="0" applyNumberFormat="1" applyFont="1" applyFill="1" applyBorder="1" applyAlignment="1">
      <alignment horizontal="center" shrinkToFit="1"/>
    </xf>
    <xf numFmtId="2" fontId="5" fillId="41" borderId="8" xfId="0" applyNumberFormat="1" applyFont="1" applyFill="1" applyBorder="1" applyAlignment="1">
      <alignment horizontal="center" shrinkToFit="1"/>
    </xf>
    <xf numFmtId="1" fontId="33" fillId="33" borderId="8" xfId="0" applyNumberFormat="1" applyFont="1" applyFill="1" applyBorder="1" applyAlignment="1">
      <alignment horizontal="center" shrinkToFit="1"/>
    </xf>
    <xf numFmtId="1" fontId="33" fillId="10" borderId="8" xfId="0" applyNumberFormat="1" applyFont="1" applyFill="1" applyBorder="1" applyAlignment="1">
      <alignment horizontal="center" shrinkToFit="1"/>
    </xf>
    <xf numFmtId="1" fontId="33" fillId="38" borderId="8" xfId="0" applyNumberFormat="1" applyFont="1" applyFill="1" applyBorder="1" applyAlignment="1">
      <alignment horizontal="center" shrinkToFit="1"/>
    </xf>
    <xf numFmtId="0" fontId="5" fillId="8" borderId="8" xfId="0" applyFont="1" applyFill="1" applyBorder="1" applyAlignment="1">
      <alignment shrinkToFit="1"/>
    </xf>
    <xf numFmtId="1" fontId="5" fillId="8" borderId="8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2" fontId="5" fillId="8" borderId="14" xfId="0" applyNumberFormat="1" applyFont="1" applyFill="1" applyBorder="1" applyAlignment="1">
      <alignment horizontal="center"/>
    </xf>
    <xf numFmtId="0" fontId="5" fillId="8" borderId="14" xfId="0" applyFont="1" applyFill="1" applyBorder="1"/>
    <xf numFmtId="2" fontId="14" fillId="8" borderId="14" xfId="0" applyNumberFormat="1" applyFont="1" applyFill="1" applyBorder="1" applyAlignment="1">
      <alignment horizontal="center" shrinkToFit="1"/>
    </xf>
    <xf numFmtId="2" fontId="15" fillId="8" borderId="14" xfId="0" applyNumberFormat="1" applyFont="1" applyFill="1" applyBorder="1" applyAlignment="1">
      <alignment horizontal="center" shrinkToFit="1"/>
    </xf>
    <xf numFmtId="2" fontId="3" fillId="2" borderId="14" xfId="0" applyNumberFormat="1" applyFont="1" applyFill="1" applyBorder="1" applyAlignment="1">
      <alignment horizontal="center" shrinkToFit="1"/>
    </xf>
    <xf numFmtId="2" fontId="5" fillId="41" borderId="14" xfId="0" applyNumberFormat="1" applyFont="1" applyFill="1" applyBorder="1" applyAlignment="1">
      <alignment horizontal="center" shrinkToFit="1"/>
    </xf>
    <xf numFmtId="2" fontId="33" fillId="8" borderId="14" xfId="0" applyNumberFormat="1" applyFont="1" applyFill="1" applyBorder="1" applyAlignment="1">
      <alignment horizontal="center" shrinkToFit="1"/>
    </xf>
    <xf numFmtId="1" fontId="33" fillId="33" borderId="14" xfId="0" applyNumberFormat="1" applyFont="1" applyFill="1" applyBorder="1" applyAlignment="1">
      <alignment horizontal="center" shrinkToFit="1"/>
    </xf>
    <xf numFmtId="1" fontId="33" fillId="10" borderId="14" xfId="0" applyNumberFormat="1" applyFont="1" applyFill="1" applyBorder="1" applyAlignment="1">
      <alignment horizontal="center" shrinkToFit="1"/>
    </xf>
    <xf numFmtId="1" fontId="33" fillId="38" borderId="14" xfId="0" applyNumberFormat="1" applyFont="1" applyFill="1" applyBorder="1" applyAlignment="1">
      <alignment horizontal="center" shrinkToFit="1"/>
    </xf>
    <xf numFmtId="2" fontId="3" fillId="14" borderId="15" xfId="0" applyNumberFormat="1" applyFont="1" applyFill="1" applyBorder="1" applyAlignment="1">
      <alignment horizontal="center"/>
    </xf>
    <xf numFmtId="2" fontId="5" fillId="14" borderId="15" xfId="0" applyNumberFormat="1" applyFont="1" applyFill="1" applyBorder="1" applyAlignment="1">
      <alignment horizontal="center"/>
    </xf>
    <xf numFmtId="2" fontId="3" fillId="30" borderId="15" xfId="0" applyNumberFormat="1" applyFont="1" applyFill="1" applyBorder="1" applyAlignment="1">
      <alignment horizontal="center"/>
    </xf>
    <xf numFmtId="2" fontId="19" fillId="14" borderId="15" xfId="0" applyNumberFormat="1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14" borderId="3" xfId="0" applyFont="1" applyFill="1" applyBorder="1" applyAlignment="1">
      <alignment horizontal="center"/>
    </xf>
    <xf numFmtId="0" fontId="35" fillId="36" borderId="1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35" fillId="26" borderId="17" xfId="0" applyFont="1" applyFill="1" applyBorder="1" applyAlignment="1">
      <alignment horizontal="center" shrinkToFit="1"/>
    </xf>
    <xf numFmtId="0" fontId="35" fillId="19" borderId="17" xfId="0" applyFont="1" applyFill="1" applyBorder="1" applyAlignment="1">
      <alignment horizontal="center" shrinkToFit="1"/>
    </xf>
    <xf numFmtId="0" fontId="35" fillId="15" borderId="17" xfId="0" applyFont="1" applyFill="1" applyBorder="1" applyAlignment="1">
      <alignment horizontal="center" shrinkToFit="1"/>
    </xf>
    <xf numFmtId="2" fontId="9" fillId="33" borderId="2" xfId="0" applyNumberFormat="1" applyFont="1" applyFill="1" applyBorder="1" applyAlignment="1">
      <alignment horizontal="center" shrinkToFit="1"/>
    </xf>
    <xf numFmtId="2" fontId="33" fillId="26" borderId="2" xfId="0" applyNumberFormat="1" applyFont="1" applyFill="1" applyBorder="1" applyAlignment="1">
      <alignment horizontal="center" shrinkToFit="1"/>
    </xf>
    <xf numFmtId="2" fontId="33" fillId="19" borderId="2" xfId="0" applyNumberFormat="1" applyFont="1" applyFill="1" applyBorder="1" applyAlignment="1">
      <alignment horizontal="center" shrinkToFit="1"/>
    </xf>
    <xf numFmtId="2" fontId="33" fillId="15" borderId="2" xfId="0" applyNumberFormat="1" applyFont="1" applyFill="1" applyBorder="1" applyAlignment="1">
      <alignment horizontal="center" shrinkToFit="1"/>
    </xf>
    <xf numFmtId="0" fontId="5" fillId="17" borderId="8" xfId="0" applyFont="1" applyFill="1" applyBorder="1" applyAlignment="1">
      <alignment horizontal="center" shrinkToFit="1"/>
    </xf>
    <xf numFmtId="2" fontId="9" fillId="17" borderId="8" xfId="0" applyNumberFormat="1" applyFont="1" applyFill="1" applyBorder="1" applyAlignment="1">
      <alignment horizontal="center" shrinkToFit="1"/>
    </xf>
    <xf numFmtId="0" fontId="3" fillId="17" borderId="8" xfId="0" applyFont="1" applyFill="1" applyBorder="1" applyAlignment="1">
      <alignment horizontal="center" shrinkToFit="1"/>
    </xf>
    <xf numFmtId="2" fontId="3" fillId="17" borderId="8" xfId="0" applyNumberFormat="1" applyFont="1" applyFill="1" applyBorder="1" applyAlignment="1">
      <alignment horizontal="center" shrinkToFit="1"/>
    </xf>
    <xf numFmtId="2" fontId="5" fillId="17" borderId="8" xfId="0" applyNumberFormat="1" applyFont="1" applyFill="1" applyBorder="1" applyAlignment="1">
      <alignment horizontal="center" shrinkToFit="1"/>
    </xf>
    <xf numFmtId="2" fontId="33" fillId="26" borderId="8" xfId="0" applyNumberFormat="1" applyFont="1" applyFill="1" applyBorder="1" applyAlignment="1">
      <alignment horizontal="center" shrinkToFit="1"/>
    </xf>
    <xf numFmtId="2" fontId="33" fillId="19" borderId="8" xfId="0" applyNumberFormat="1" applyFont="1" applyFill="1" applyBorder="1" applyAlignment="1">
      <alignment horizontal="center" shrinkToFit="1"/>
    </xf>
    <xf numFmtId="2" fontId="33" fillId="15" borderId="8" xfId="0" applyNumberFormat="1" applyFont="1" applyFill="1" applyBorder="1" applyAlignment="1">
      <alignment horizontal="center" shrinkToFit="1"/>
    </xf>
    <xf numFmtId="0" fontId="5" fillId="38" borderId="8" xfId="0" applyFont="1" applyFill="1" applyBorder="1" applyAlignment="1">
      <alignment horizontal="center" shrinkToFit="1"/>
    </xf>
    <xf numFmtId="2" fontId="9" fillId="38" borderId="8" xfId="0" applyNumberFormat="1" applyFont="1" applyFill="1" applyBorder="1" applyAlignment="1">
      <alignment horizontal="center" shrinkToFit="1"/>
    </xf>
    <xf numFmtId="0" fontId="5" fillId="8" borderId="2" xfId="0" applyFont="1" applyFill="1" applyBorder="1" applyAlignment="1">
      <alignment horizontal="center" shrinkToFit="1"/>
    </xf>
    <xf numFmtId="2" fontId="5" fillId="8" borderId="2" xfId="0" applyNumberFormat="1" applyFont="1" applyFill="1" applyBorder="1" applyAlignment="1">
      <alignment horizontal="center" shrinkToFit="1"/>
    </xf>
    <xf numFmtId="0" fontId="5" fillId="8" borderId="2" xfId="0" applyFont="1" applyFill="1" applyBorder="1" applyAlignment="1">
      <alignment shrinkToFit="1"/>
    </xf>
    <xf numFmtId="2" fontId="14" fillId="8" borderId="2" xfId="1" applyNumberFormat="1" applyFont="1" applyFill="1" applyBorder="1" applyAlignment="1">
      <alignment horizontal="center" shrinkToFit="1"/>
    </xf>
    <xf numFmtId="2" fontId="15" fillId="8" borderId="2" xfId="1" applyNumberFormat="1" applyFont="1" applyFill="1" applyBorder="1" applyAlignment="1">
      <alignment horizontal="center" shrinkToFit="1"/>
    </xf>
    <xf numFmtId="2" fontId="3" fillId="2" borderId="2" xfId="0" applyNumberFormat="1" applyFont="1" applyFill="1" applyBorder="1" applyAlignment="1">
      <alignment horizontal="center" shrinkToFit="1"/>
    </xf>
    <xf numFmtId="2" fontId="5" fillId="41" borderId="2" xfId="0" applyNumberFormat="1" applyFont="1" applyFill="1" applyBorder="1" applyAlignment="1">
      <alignment horizontal="center" shrinkToFit="1"/>
    </xf>
    <xf numFmtId="1" fontId="33" fillId="26" borderId="2" xfId="0" applyNumberFormat="1" applyFont="1" applyFill="1" applyBorder="1" applyAlignment="1">
      <alignment horizontal="center" shrinkToFit="1"/>
    </xf>
    <xf numFmtId="1" fontId="33" fillId="19" borderId="2" xfId="0" applyNumberFormat="1" applyFont="1" applyFill="1" applyBorder="1" applyAlignment="1">
      <alignment horizontal="center" shrinkToFit="1"/>
    </xf>
    <xf numFmtId="1" fontId="33" fillId="15" borderId="2" xfId="0" applyNumberFormat="1" applyFont="1" applyFill="1" applyBorder="1" applyAlignment="1">
      <alignment horizontal="center" shrinkToFit="1"/>
    </xf>
    <xf numFmtId="0" fontId="5" fillId="8" borderId="8" xfId="0" applyFont="1" applyFill="1" applyBorder="1" applyAlignment="1">
      <alignment horizontal="center" shrinkToFit="1"/>
    </xf>
    <xf numFmtId="2" fontId="15" fillId="8" borderId="8" xfId="1" applyNumberFormat="1" applyFont="1" applyFill="1" applyBorder="1" applyAlignment="1">
      <alignment horizontal="center" shrinkToFit="1"/>
    </xf>
    <xf numFmtId="1" fontId="33" fillId="26" borderId="8" xfId="0" applyNumberFormat="1" applyFont="1" applyFill="1" applyBorder="1" applyAlignment="1">
      <alignment horizontal="center" shrinkToFit="1"/>
    </xf>
    <xf numFmtId="1" fontId="33" fillId="19" borderId="8" xfId="0" applyNumberFormat="1" applyFont="1" applyFill="1" applyBorder="1" applyAlignment="1">
      <alignment horizontal="center" shrinkToFit="1"/>
    </xf>
    <xf numFmtId="1" fontId="33" fillId="15" borderId="8" xfId="0" applyNumberFormat="1" applyFont="1" applyFill="1" applyBorder="1" applyAlignment="1">
      <alignment horizontal="center" shrinkToFit="1"/>
    </xf>
    <xf numFmtId="0" fontId="5" fillId="28" borderId="14" xfId="0" applyFont="1" applyFill="1" applyBorder="1" applyAlignment="1">
      <alignment horizontal="center" shrinkToFit="1"/>
    </xf>
    <xf numFmtId="0" fontId="5" fillId="28" borderId="14" xfId="0" applyFont="1" applyFill="1" applyBorder="1" applyAlignment="1">
      <alignment shrinkToFit="1"/>
    </xf>
    <xf numFmtId="2" fontId="14" fillId="28" borderId="14" xfId="1" applyNumberFormat="1" applyFont="1" applyFill="1" applyBorder="1" applyAlignment="1">
      <alignment horizontal="center" shrinkToFit="1"/>
    </xf>
    <xf numFmtId="2" fontId="15" fillId="28" borderId="14" xfId="1" applyNumberFormat="1" applyFont="1" applyFill="1" applyBorder="1" applyAlignment="1">
      <alignment horizontal="center" shrinkToFit="1"/>
    </xf>
    <xf numFmtId="1" fontId="33" fillId="28" borderId="14" xfId="0" applyNumberFormat="1" applyFont="1" applyFill="1" applyBorder="1" applyAlignment="1">
      <alignment horizontal="center" shrinkToFit="1"/>
    </xf>
    <xf numFmtId="2" fontId="14" fillId="14" borderId="15" xfId="1" applyNumberFormat="1" applyFont="1" applyFill="1" applyBorder="1" applyAlignment="1">
      <alignment horizontal="center" shrinkToFit="1"/>
    </xf>
    <xf numFmtId="2" fontId="15" fillId="14" borderId="15" xfId="1" applyNumberFormat="1" applyFont="1" applyFill="1" applyBorder="1" applyAlignment="1">
      <alignment horizontal="center" shrinkToFit="1"/>
    </xf>
    <xf numFmtId="2" fontId="15" fillId="38" borderId="15" xfId="1" applyNumberFormat="1" applyFont="1" applyFill="1" applyBorder="1" applyAlignment="1">
      <alignment horizontal="center" shrinkToFit="1"/>
    </xf>
    <xf numFmtId="2" fontId="19" fillId="8" borderId="15" xfId="0" applyNumberFormat="1" applyFont="1" applyFill="1" applyBorder="1"/>
    <xf numFmtId="2" fontId="19" fillId="8" borderId="0" xfId="0" applyNumberFormat="1" applyFont="1" applyFill="1" applyBorder="1" applyAlignment="1">
      <alignment horizontal="center" shrinkToFit="1"/>
    </xf>
    <xf numFmtId="2" fontId="19" fillId="14" borderId="0" xfId="0" applyNumberFormat="1" applyFont="1" applyFill="1" applyBorder="1" applyAlignment="1">
      <alignment horizontal="center" shrinkToFit="1"/>
    </xf>
    <xf numFmtId="2" fontId="3" fillId="14" borderId="0" xfId="0" applyNumberFormat="1" applyFont="1" applyFill="1" applyBorder="1"/>
    <xf numFmtId="0" fontId="5" fillId="0" borderId="0" xfId="0" applyFont="1"/>
    <xf numFmtId="0" fontId="35" fillId="26" borderId="17" xfId="0" applyFont="1" applyFill="1" applyBorder="1" applyAlignment="1">
      <alignment horizontal="center"/>
    </xf>
    <xf numFmtId="0" fontId="35" fillId="19" borderId="17" xfId="0" applyFont="1" applyFill="1" applyBorder="1" applyAlignment="1">
      <alignment horizontal="center"/>
    </xf>
    <xf numFmtId="0" fontId="35" fillId="15" borderId="17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 shrinkToFit="1"/>
    </xf>
    <xf numFmtId="2" fontId="5" fillId="8" borderId="14" xfId="0" applyNumberFormat="1" applyFont="1" applyFill="1" applyBorder="1" applyAlignment="1">
      <alignment horizontal="center" shrinkToFit="1"/>
    </xf>
    <xf numFmtId="0" fontId="5" fillId="8" borderId="14" xfId="0" applyFont="1" applyFill="1" applyBorder="1" applyAlignment="1">
      <alignment shrinkToFit="1"/>
    </xf>
    <xf numFmtId="2" fontId="15" fillId="8" borderId="14" xfId="1" applyNumberFormat="1" applyFont="1" applyFill="1" applyBorder="1" applyAlignment="1">
      <alignment horizontal="center" shrinkToFit="1"/>
    </xf>
    <xf numFmtId="2" fontId="19" fillId="8" borderId="14" xfId="0" applyNumberFormat="1" applyFont="1" applyFill="1" applyBorder="1" applyAlignment="1">
      <alignment horizontal="center" shrinkToFit="1"/>
    </xf>
    <xf numFmtId="1" fontId="33" fillId="26" borderId="14" xfId="0" applyNumberFormat="1" applyFont="1" applyFill="1" applyBorder="1" applyAlignment="1">
      <alignment horizontal="center" shrinkToFit="1"/>
    </xf>
    <xf numFmtId="1" fontId="33" fillId="19" borderId="14" xfId="0" applyNumberFormat="1" applyFont="1" applyFill="1" applyBorder="1" applyAlignment="1">
      <alignment horizontal="center" shrinkToFit="1"/>
    </xf>
    <xf numFmtId="1" fontId="33" fillId="15" borderId="14" xfId="0" applyNumberFormat="1" applyFont="1" applyFill="1" applyBorder="1" applyAlignment="1">
      <alignment horizontal="center" shrinkToFit="1"/>
    </xf>
    <xf numFmtId="0" fontId="3" fillId="0" borderId="5" xfId="0" applyFont="1" applyBorder="1"/>
    <xf numFmtId="0" fontId="3" fillId="0" borderId="20" xfId="0" applyFont="1" applyBorder="1"/>
    <xf numFmtId="0" fontId="19" fillId="0" borderId="6" xfId="0" applyFont="1" applyBorder="1" applyAlignment="1">
      <alignment horizontal="center"/>
    </xf>
    <xf numFmtId="2" fontId="14" fillId="8" borderId="2" xfId="0" applyNumberFormat="1" applyFont="1" applyFill="1" applyBorder="1" applyAlignment="1">
      <alignment horizontal="center" shrinkToFit="1"/>
    </xf>
    <xf numFmtId="2" fontId="15" fillId="8" borderId="2" xfId="0" applyNumberFormat="1" applyFont="1" applyFill="1" applyBorder="1" applyAlignment="1">
      <alignment horizontal="center" shrinkToFit="1"/>
    </xf>
    <xf numFmtId="2" fontId="33" fillId="8" borderId="2" xfId="0" applyNumberFormat="1" applyFont="1" applyFill="1" applyBorder="1" applyAlignment="1">
      <alignment horizontal="center" shrinkToFit="1"/>
    </xf>
    <xf numFmtId="2" fontId="19" fillId="14" borderId="14" xfId="0" applyNumberFormat="1" applyFont="1" applyFill="1" applyBorder="1" applyAlignment="1">
      <alignment horizontal="center" shrinkToFit="1"/>
    </xf>
    <xf numFmtId="0" fontId="5" fillId="8" borderId="25" xfId="0" applyFont="1" applyFill="1" applyBorder="1" applyAlignment="1">
      <alignment horizontal="center" shrinkToFit="1"/>
    </xf>
    <xf numFmtId="0" fontId="5" fillId="8" borderId="25" xfId="0" applyFont="1" applyFill="1" applyBorder="1" applyAlignment="1">
      <alignment shrinkToFit="1"/>
    </xf>
    <xf numFmtId="2" fontId="14" fillId="8" borderId="25" xfId="1" applyNumberFormat="1" applyFont="1" applyFill="1" applyBorder="1" applyAlignment="1">
      <alignment horizontal="center" shrinkToFit="1"/>
    </xf>
    <xf numFmtId="2" fontId="15" fillId="8" borderId="25" xfId="1" applyNumberFormat="1" applyFont="1" applyFill="1" applyBorder="1" applyAlignment="1">
      <alignment horizontal="center" shrinkToFit="1"/>
    </xf>
    <xf numFmtId="2" fontId="3" fillId="2" borderId="25" xfId="0" applyNumberFormat="1" applyFont="1" applyFill="1" applyBorder="1" applyAlignment="1">
      <alignment horizontal="center" shrinkToFit="1"/>
    </xf>
    <xf numFmtId="2" fontId="5" fillId="41" borderId="25" xfId="0" applyNumberFormat="1" applyFont="1" applyFill="1" applyBorder="1" applyAlignment="1">
      <alignment horizontal="center" shrinkToFit="1"/>
    </xf>
    <xf numFmtId="1" fontId="33" fillId="26" borderId="25" xfId="0" applyNumberFormat="1" applyFont="1" applyFill="1" applyBorder="1" applyAlignment="1">
      <alignment horizontal="center" shrinkToFit="1"/>
    </xf>
    <xf numFmtId="1" fontId="33" fillId="19" borderId="25" xfId="0" applyNumberFormat="1" applyFont="1" applyFill="1" applyBorder="1" applyAlignment="1">
      <alignment horizontal="center" shrinkToFit="1"/>
    </xf>
    <xf numFmtId="1" fontId="33" fillId="15" borderId="25" xfId="0" applyNumberFormat="1" applyFont="1" applyFill="1" applyBorder="1" applyAlignment="1">
      <alignment horizontal="center" shrinkToFit="1"/>
    </xf>
    <xf numFmtId="0" fontId="5" fillId="27" borderId="2" xfId="0" applyFont="1" applyFill="1" applyBorder="1" applyAlignment="1">
      <alignment horizontal="center" shrinkToFit="1"/>
    </xf>
    <xf numFmtId="2" fontId="5" fillId="27" borderId="2" xfId="0" applyNumberFormat="1" applyFont="1" applyFill="1" applyBorder="1" applyAlignment="1">
      <alignment horizontal="center" shrinkToFit="1"/>
    </xf>
    <xf numFmtId="0" fontId="5" fillId="27" borderId="2" xfId="0" applyFont="1" applyFill="1" applyBorder="1" applyAlignment="1">
      <alignment shrinkToFit="1"/>
    </xf>
    <xf numFmtId="0" fontId="5" fillId="27" borderId="8" xfId="0" applyFont="1" applyFill="1" applyBorder="1" applyAlignment="1">
      <alignment horizontal="center" shrinkToFit="1"/>
    </xf>
    <xf numFmtId="2" fontId="5" fillId="27" borderId="8" xfId="0" applyNumberFormat="1" applyFont="1" applyFill="1" applyBorder="1" applyAlignment="1">
      <alignment horizontal="center" shrinkToFit="1"/>
    </xf>
    <xf numFmtId="0" fontId="5" fillId="27" borderId="8" xfId="0" applyFont="1" applyFill="1" applyBorder="1" applyAlignment="1">
      <alignment shrinkToFit="1"/>
    </xf>
    <xf numFmtId="2" fontId="5" fillId="27" borderId="14" xfId="0" applyNumberFormat="1" applyFont="1" applyFill="1" applyBorder="1" applyAlignment="1">
      <alignment horizontal="center" shrinkToFit="1"/>
    </xf>
    <xf numFmtId="0" fontId="5" fillId="27" borderId="14" xfId="0" applyFont="1" applyFill="1" applyBorder="1" applyAlignment="1">
      <alignment shrinkToFit="1"/>
    </xf>
    <xf numFmtId="0" fontId="15" fillId="8" borderId="8" xfId="0" applyFont="1" applyFill="1" applyBorder="1" applyAlignment="1">
      <alignment horizontal="center" shrinkToFit="1"/>
    </xf>
    <xf numFmtId="0" fontId="5" fillId="27" borderId="14" xfId="0" applyFont="1" applyFill="1" applyBorder="1" applyAlignment="1">
      <alignment horizontal="center" shrinkToFit="1"/>
    </xf>
    <xf numFmtId="2" fontId="5" fillId="38" borderId="14" xfId="0" applyNumberFormat="1" applyFont="1" applyFill="1" applyBorder="1" applyAlignment="1">
      <alignment horizontal="center" shrinkToFit="1"/>
    </xf>
    <xf numFmtId="0" fontId="5" fillId="28" borderId="4" xfId="0" applyFont="1" applyFill="1" applyBorder="1" applyAlignment="1">
      <alignment horizontal="center" shrinkToFit="1"/>
    </xf>
    <xf numFmtId="2" fontId="5" fillId="28" borderId="4" xfId="0" applyNumberFormat="1" applyFont="1" applyFill="1" applyBorder="1" applyAlignment="1">
      <alignment horizontal="center" shrinkToFit="1"/>
    </xf>
    <xf numFmtId="0" fontId="5" fillId="28" borderId="4" xfId="0" applyFont="1" applyFill="1" applyBorder="1" applyAlignment="1">
      <alignment shrinkToFit="1"/>
    </xf>
    <xf numFmtId="2" fontId="14" fillId="28" borderId="4" xfId="1" applyNumberFormat="1" applyFont="1" applyFill="1" applyBorder="1" applyAlignment="1">
      <alignment horizontal="center" shrinkToFit="1"/>
    </xf>
    <xf numFmtId="2" fontId="15" fillId="28" borderId="4" xfId="1" applyNumberFormat="1" applyFont="1" applyFill="1" applyBorder="1" applyAlignment="1">
      <alignment horizontal="center" shrinkToFit="1"/>
    </xf>
    <xf numFmtId="2" fontId="3" fillId="28" borderId="4" xfId="0" applyNumberFormat="1" applyFont="1" applyFill="1" applyBorder="1" applyAlignment="1">
      <alignment horizontal="center" shrinkToFit="1"/>
    </xf>
    <xf numFmtId="1" fontId="33" fillId="28" borderId="4" xfId="0" applyNumberFormat="1" applyFont="1" applyFill="1" applyBorder="1" applyAlignment="1">
      <alignment horizontal="center" shrinkToFit="1"/>
    </xf>
    <xf numFmtId="0" fontId="18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2" fontId="27" fillId="8" borderId="0" xfId="0" applyNumberFormat="1" applyFont="1" applyFill="1" applyBorder="1" applyAlignment="1">
      <alignment horizontal="center"/>
    </xf>
    <xf numFmtId="2" fontId="11" fillId="8" borderId="0" xfId="0" applyNumberFormat="1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2" xfId="0" applyFont="1" applyFill="1" applyBorder="1"/>
    <xf numFmtId="0" fontId="3" fillId="8" borderId="13" xfId="0" applyFont="1" applyFill="1" applyBorder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shrinkToFit="1"/>
    </xf>
    <xf numFmtId="0" fontId="3" fillId="27" borderId="14" xfId="0" applyFont="1" applyFill="1" applyBorder="1" applyAlignment="1">
      <alignment shrinkToFit="1"/>
    </xf>
    <xf numFmtId="0" fontId="3" fillId="23" borderId="8" xfId="0" applyFont="1" applyFill="1" applyBorder="1" applyAlignment="1">
      <alignment shrinkToFit="1"/>
    </xf>
    <xf numFmtId="0" fontId="3" fillId="23" borderId="14" xfId="0" applyFont="1" applyFill="1" applyBorder="1" applyAlignment="1">
      <alignment shrinkToFit="1"/>
    </xf>
    <xf numFmtId="0" fontId="40" fillId="8" borderId="15" xfId="0" applyFont="1" applyFill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2" fontId="18" fillId="27" borderId="15" xfId="0" applyNumberFormat="1" applyFont="1" applyFill="1" applyBorder="1" applyAlignment="1">
      <alignment horizontal="center"/>
    </xf>
    <xf numFmtId="0" fontId="18" fillId="28" borderId="15" xfId="0" applyFont="1" applyFill="1" applyBorder="1" applyAlignment="1">
      <alignment horizontal="center"/>
    </xf>
    <xf numFmtId="2" fontId="18" fillId="28" borderId="15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2" fillId="28" borderId="15" xfId="0" applyFont="1" applyFill="1" applyBorder="1" applyAlignment="1">
      <alignment horizontal="center"/>
    </xf>
    <xf numFmtId="0" fontId="40" fillId="28" borderId="1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" fillId="0" borderId="2" xfId="0" applyFont="1" applyBorder="1"/>
    <xf numFmtId="0" fontId="4" fillId="0" borderId="2" xfId="0" applyNumberFormat="1" applyFont="1" applyBorder="1"/>
    <xf numFmtId="0" fontId="3" fillId="42" borderId="3" xfId="0" applyFont="1" applyFill="1" applyBorder="1"/>
    <xf numFmtId="0" fontId="9" fillId="3" borderId="8" xfId="0" applyNumberFormat="1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36" borderId="7" xfId="0" applyFont="1" applyFill="1" applyBorder="1" applyAlignment="1">
      <alignment horizontal="center"/>
    </xf>
    <xf numFmtId="0" fontId="5" fillId="42" borderId="3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35" fillId="26" borderId="3" xfId="0" applyFont="1" applyFill="1" applyBorder="1" applyAlignment="1">
      <alignment horizontal="center"/>
    </xf>
    <xf numFmtId="0" fontId="35" fillId="19" borderId="3" xfId="0" applyFont="1" applyFill="1" applyBorder="1" applyAlignment="1">
      <alignment horizontal="center"/>
    </xf>
    <xf numFmtId="0" fontId="35" fillId="15" borderId="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41" fillId="26" borderId="17" xfId="0" applyFont="1" applyFill="1" applyBorder="1" applyAlignment="1">
      <alignment horizontal="center"/>
    </xf>
    <xf numFmtId="0" fontId="41" fillId="19" borderId="17" xfId="0" applyFont="1" applyFill="1" applyBorder="1" applyAlignment="1">
      <alignment horizontal="center"/>
    </xf>
    <xf numFmtId="0" fontId="41" fillId="15" borderId="17" xfId="0" applyFont="1" applyFill="1" applyBorder="1" applyAlignment="1">
      <alignment horizontal="center"/>
    </xf>
    <xf numFmtId="0" fontId="13" fillId="14" borderId="2" xfId="0" applyFont="1" applyFill="1" applyBorder="1" applyAlignment="1">
      <alignment horizontal="center"/>
    </xf>
    <xf numFmtId="0" fontId="5" fillId="42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3" fillId="24" borderId="2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33" fillId="26" borderId="2" xfId="0" applyFont="1" applyFill="1" applyBorder="1" applyAlignment="1">
      <alignment horizontal="center"/>
    </xf>
    <xf numFmtId="0" fontId="33" fillId="19" borderId="2" xfId="0" applyFont="1" applyFill="1" applyBorder="1" applyAlignment="1">
      <alignment horizontal="center"/>
    </xf>
    <xf numFmtId="0" fontId="33" fillId="15" borderId="2" xfId="0" applyFont="1" applyFill="1" applyBorder="1" applyAlignment="1">
      <alignment horizontal="center"/>
    </xf>
    <xf numFmtId="0" fontId="19" fillId="14" borderId="8" xfId="0" applyFont="1" applyFill="1" applyBorder="1" applyAlignment="1">
      <alignment horizontal="center"/>
    </xf>
    <xf numFmtId="0" fontId="5" fillId="42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33" fillId="26" borderId="8" xfId="0" applyFont="1" applyFill="1" applyBorder="1" applyAlignment="1">
      <alignment horizontal="center"/>
    </xf>
    <xf numFmtId="0" fontId="33" fillId="19" borderId="8" xfId="0" applyFont="1" applyFill="1" applyBorder="1" applyAlignment="1">
      <alignment horizontal="center"/>
    </xf>
    <xf numFmtId="0" fontId="33" fillId="15" borderId="8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 shrinkToFit="1"/>
    </xf>
    <xf numFmtId="0" fontId="9" fillId="14" borderId="8" xfId="0" applyNumberFormat="1" applyFont="1" applyFill="1" applyBorder="1" applyAlignment="1">
      <alignment horizontal="center" shrinkToFit="1"/>
    </xf>
    <xf numFmtId="0" fontId="5" fillId="42" borderId="8" xfId="0" applyFont="1" applyFill="1" applyBorder="1" applyAlignment="1">
      <alignment horizontal="center" shrinkToFit="1"/>
    </xf>
    <xf numFmtId="0" fontId="2" fillId="16" borderId="8" xfId="0" applyFont="1" applyFill="1" applyBorder="1" applyAlignment="1">
      <alignment horizontal="center" shrinkToFit="1"/>
    </xf>
    <xf numFmtId="0" fontId="9" fillId="16" borderId="8" xfId="0" applyNumberFormat="1" applyFont="1" applyFill="1" applyBorder="1" applyAlignment="1">
      <alignment horizontal="center" shrinkToFit="1"/>
    </xf>
    <xf numFmtId="0" fontId="2" fillId="18" borderId="8" xfId="0" applyFont="1" applyFill="1" applyBorder="1" applyAlignment="1">
      <alignment horizontal="center" shrinkToFit="1"/>
    </xf>
    <xf numFmtId="0" fontId="9" fillId="18" borderId="8" xfId="0" applyNumberFormat="1" applyFont="1" applyFill="1" applyBorder="1" applyAlignment="1">
      <alignment horizontal="center" shrinkToFit="1"/>
    </xf>
    <xf numFmtId="0" fontId="2" fillId="28" borderId="8" xfId="0" applyFont="1" applyFill="1" applyBorder="1" applyAlignment="1">
      <alignment horizontal="center" shrinkToFit="1"/>
    </xf>
    <xf numFmtId="0" fontId="4" fillId="28" borderId="8" xfId="0" applyNumberFormat="1" applyFont="1" applyFill="1" applyBorder="1" applyAlignment="1">
      <alignment horizontal="center" shrinkToFit="1"/>
    </xf>
    <xf numFmtId="2" fontId="14" fillId="28" borderId="8" xfId="1" applyNumberFormat="1" applyFont="1" applyFill="1" applyBorder="1" applyAlignment="1">
      <alignment horizontal="center" shrinkToFit="1"/>
    </xf>
    <xf numFmtId="2" fontId="15" fillId="28" borderId="8" xfId="1" applyNumberFormat="1" applyFont="1" applyFill="1" applyBorder="1" applyAlignment="1">
      <alignment horizontal="center" shrinkToFit="1"/>
    </xf>
    <xf numFmtId="2" fontId="6" fillId="28" borderId="8" xfId="0" applyNumberFormat="1" applyFont="1" applyFill="1" applyBorder="1" applyAlignment="1">
      <alignment horizontal="center" shrinkToFit="1"/>
    </xf>
    <xf numFmtId="2" fontId="7" fillId="28" borderId="8" xfId="0" applyNumberFormat="1" applyFont="1" applyFill="1" applyBorder="1" applyAlignment="1">
      <alignment horizontal="center" shrinkToFit="1"/>
    </xf>
    <xf numFmtId="0" fontId="7" fillId="28" borderId="8" xfId="0" applyFont="1" applyFill="1" applyBorder="1" applyAlignment="1">
      <alignment horizontal="center" shrinkToFit="1"/>
    </xf>
    <xf numFmtId="1" fontId="33" fillId="28" borderId="8" xfId="0" applyNumberFormat="1" applyFont="1" applyFill="1" applyBorder="1" applyAlignment="1">
      <alignment horizontal="center" shrinkToFit="1"/>
    </xf>
    <xf numFmtId="0" fontId="2" fillId="41" borderId="8" xfId="0" applyFont="1" applyFill="1" applyBorder="1" applyAlignment="1">
      <alignment horizontal="center" shrinkToFit="1"/>
    </xf>
    <xf numFmtId="0" fontId="4" fillId="25" borderId="8" xfId="0" applyNumberFormat="1" applyFont="1" applyFill="1" applyBorder="1" applyAlignment="1">
      <alignment horizontal="center" shrinkToFit="1"/>
    </xf>
    <xf numFmtId="0" fontId="3" fillId="0" borderId="8" xfId="0" applyFont="1" applyFill="1" applyBorder="1" applyAlignment="1">
      <alignment shrinkToFit="1"/>
    </xf>
    <xf numFmtId="2" fontId="14" fillId="0" borderId="8" xfId="1" applyNumberFormat="1" applyFont="1" applyFill="1" applyBorder="1" applyAlignment="1">
      <alignment horizontal="center" shrinkToFit="1"/>
    </xf>
    <xf numFmtId="2" fontId="15" fillId="0" borderId="8" xfId="1" applyNumberFormat="1" applyFont="1" applyFill="1" applyBorder="1" applyAlignment="1">
      <alignment horizontal="center" shrinkToFit="1"/>
    </xf>
    <xf numFmtId="2" fontId="6" fillId="0" borderId="8" xfId="0" applyNumberFormat="1" applyFont="1" applyFill="1" applyBorder="1" applyAlignment="1">
      <alignment horizontal="center" shrinkToFit="1"/>
    </xf>
    <xf numFmtId="2" fontId="7" fillId="0" borderId="8" xfId="0" applyNumberFormat="1" applyFont="1" applyFill="1" applyBorder="1" applyAlignment="1">
      <alignment horizontal="center" shrinkToFit="1"/>
    </xf>
    <xf numFmtId="0" fontId="7" fillId="0" borderId="8" xfId="0" applyFont="1" applyFill="1" applyBorder="1" applyAlignment="1">
      <alignment horizontal="center" shrinkToFit="1"/>
    </xf>
    <xf numFmtId="2" fontId="3" fillId="0" borderId="8" xfId="0" applyNumberFormat="1" applyFont="1" applyFill="1" applyBorder="1" applyAlignment="1">
      <alignment horizontal="center" shrinkToFit="1"/>
    </xf>
    <xf numFmtId="2" fontId="5" fillId="0" borderId="8" xfId="0" applyNumberFormat="1" applyFont="1" applyFill="1" applyBorder="1" applyAlignment="1">
      <alignment horizontal="center" shrinkToFit="1"/>
    </xf>
    <xf numFmtId="2" fontId="19" fillId="0" borderId="8" xfId="0" applyNumberFormat="1" applyFont="1" applyFill="1" applyBorder="1" applyAlignment="1">
      <alignment horizontal="center" shrinkToFit="1"/>
    </xf>
    <xf numFmtId="1" fontId="33" fillId="0" borderId="8" xfId="0" applyNumberFormat="1" applyFont="1" applyFill="1" applyBorder="1" applyAlignment="1">
      <alignment horizontal="center" shrinkToFit="1"/>
    </xf>
    <xf numFmtId="2" fontId="19" fillId="25" borderId="8" xfId="0" applyNumberFormat="1" applyFont="1" applyFill="1" applyBorder="1" applyAlignment="1">
      <alignment horizontal="center" shrinkToFit="1"/>
    </xf>
    <xf numFmtId="2" fontId="3" fillId="25" borderId="10" xfId="0" applyNumberFormat="1" applyFont="1" applyFill="1" applyBorder="1"/>
    <xf numFmtId="0" fontId="3" fillId="25" borderId="0" xfId="0" applyFont="1" applyFill="1"/>
    <xf numFmtId="2" fontId="14" fillId="0" borderId="8" xfId="0" applyNumberFormat="1" applyFont="1" applyFill="1" applyBorder="1" applyAlignment="1">
      <alignment horizontal="center" shrinkToFit="1"/>
    </xf>
    <xf numFmtId="2" fontId="15" fillId="0" borderId="8" xfId="0" applyNumberFormat="1" applyFont="1" applyFill="1" applyBorder="1" applyAlignment="1">
      <alignment horizontal="center" shrinkToFit="1"/>
    </xf>
    <xf numFmtId="0" fontId="3" fillId="25" borderId="0" xfId="0" applyFont="1" applyFill="1" applyBorder="1"/>
    <xf numFmtId="0" fontId="4" fillId="25" borderId="14" xfId="0" applyNumberFormat="1" applyFont="1" applyFill="1" applyBorder="1" applyAlignment="1">
      <alignment horizontal="center" shrinkToFit="1"/>
    </xf>
    <xf numFmtId="0" fontId="3" fillId="0" borderId="14" xfId="0" applyFont="1" applyFill="1" applyBorder="1" applyAlignment="1">
      <alignment shrinkToFit="1"/>
    </xf>
    <xf numFmtId="2" fontId="14" fillId="0" borderId="14" xfId="1" applyNumberFormat="1" applyFont="1" applyFill="1" applyBorder="1" applyAlignment="1">
      <alignment horizontal="center" shrinkToFit="1"/>
    </xf>
    <xf numFmtId="2" fontId="15" fillId="0" borderId="14" xfId="1" applyNumberFormat="1" applyFont="1" applyFill="1" applyBorder="1" applyAlignment="1">
      <alignment horizontal="center" shrinkToFit="1"/>
    </xf>
    <xf numFmtId="2" fontId="6" fillId="0" borderId="14" xfId="0" applyNumberFormat="1" applyFont="1" applyFill="1" applyBorder="1" applyAlignment="1">
      <alignment horizontal="center" shrinkToFit="1"/>
    </xf>
    <xf numFmtId="2" fontId="7" fillId="0" borderId="14" xfId="0" applyNumberFormat="1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2" fontId="3" fillId="0" borderId="14" xfId="0" applyNumberFormat="1" applyFont="1" applyFill="1" applyBorder="1" applyAlignment="1">
      <alignment horizontal="center" shrinkToFit="1"/>
    </xf>
    <xf numFmtId="2" fontId="5" fillId="0" borderId="14" xfId="0" applyNumberFormat="1" applyFont="1" applyFill="1" applyBorder="1" applyAlignment="1">
      <alignment horizontal="center" shrinkToFit="1"/>
    </xf>
    <xf numFmtId="2" fontId="19" fillId="0" borderId="14" xfId="0" applyNumberFormat="1" applyFont="1" applyFill="1" applyBorder="1" applyAlignment="1">
      <alignment horizontal="center" shrinkToFit="1"/>
    </xf>
    <xf numFmtId="1" fontId="33" fillId="0" borderId="14" xfId="0" applyNumberFormat="1" applyFont="1" applyFill="1" applyBorder="1" applyAlignment="1">
      <alignment horizontal="center" shrinkToFit="1"/>
    </xf>
    <xf numFmtId="0" fontId="4" fillId="25" borderId="2" xfId="0" applyNumberFormat="1" applyFont="1" applyFill="1" applyBorder="1" applyAlignment="1">
      <alignment horizontal="center" shrinkToFit="1"/>
    </xf>
    <xf numFmtId="0" fontId="3" fillId="0" borderId="2" xfId="0" applyFont="1" applyFill="1" applyBorder="1" applyAlignment="1">
      <alignment shrinkToFit="1"/>
    </xf>
    <xf numFmtId="2" fontId="14" fillId="0" borderId="2" xfId="0" applyNumberFormat="1" applyFont="1" applyFill="1" applyBorder="1" applyAlignment="1">
      <alignment horizontal="center" shrinkToFit="1"/>
    </xf>
    <xf numFmtId="2" fontId="15" fillId="0" borderId="2" xfId="0" applyNumberFormat="1" applyFont="1" applyFill="1" applyBorder="1" applyAlignment="1">
      <alignment horizontal="center" shrinkToFit="1"/>
    </xf>
    <xf numFmtId="2" fontId="6" fillId="0" borderId="2" xfId="0" applyNumberFormat="1" applyFont="1" applyFill="1" applyBorder="1" applyAlignment="1">
      <alignment horizontal="center" shrinkToFit="1"/>
    </xf>
    <xf numFmtId="2" fontId="7" fillId="0" borderId="2" xfId="0" applyNumberFormat="1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center" shrinkToFit="1"/>
    </xf>
    <xf numFmtId="2" fontId="3" fillId="0" borderId="2" xfId="0" applyNumberFormat="1" applyFont="1" applyFill="1" applyBorder="1" applyAlignment="1">
      <alignment horizontal="center" shrinkToFit="1"/>
    </xf>
    <xf numFmtId="2" fontId="5" fillId="0" borderId="2" xfId="0" applyNumberFormat="1" applyFont="1" applyFill="1" applyBorder="1" applyAlignment="1">
      <alignment horizontal="center" shrinkToFit="1"/>
    </xf>
    <xf numFmtId="2" fontId="19" fillId="0" borderId="2" xfId="0" applyNumberFormat="1" applyFont="1" applyFill="1" applyBorder="1" applyAlignment="1">
      <alignment horizontal="center" shrinkToFit="1"/>
    </xf>
    <xf numFmtId="1" fontId="33" fillId="0" borderId="2" xfId="0" applyNumberFormat="1" applyFont="1" applyFill="1" applyBorder="1" applyAlignment="1">
      <alignment horizontal="center" shrinkToFit="1"/>
    </xf>
    <xf numFmtId="2" fontId="14" fillId="0" borderId="2" xfId="1" applyNumberFormat="1" applyFont="1" applyFill="1" applyBorder="1" applyAlignment="1">
      <alignment horizontal="center" shrinkToFit="1"/>
    </xf>
    <xf numFmtId="2" fontId="15" fillId="0" borderId="2" xfId="1" applyNumberFormat="1" applyFont="1" applyFill="1" applyBorder="1" applyAlignment="1">
      <alignment horizontal="center" shrinkToFit="1"/>
    </xf>
    <xf numFmtId="0" fontId="3" fillId="25" borderId="11" xfId="0" applyFont="1" applyFill="1" applyBorder="1"/>
    <xf numFmtId="0" fontId="2" fillId="10" borderId="8" xfId="0" applyFont="1" applyFill="1" applyBorder="1" applyAlignment="1">
      <alignment horizontal="center" shrinkToFit="1"/>
    </xf>
    <xf numFmtId="0" fontId="4" fillId="5" borderId="8" xfId="0" applyNumberFormat="1" applyFont="1" applyFill="1" applyBorder="1" applyAlignment="1">
      <alignment horizontal="center" shrinkToFit="1"/>
    </xf>
    <xf numFmtId="1" fontId="33" fillId="8" borderId="8" xfId="0" applyNumberFormat="1" applyFont="1" applyFill="1" applyBorder="1" applyAlignment="1">
      <alignment horizontal="center" shrinkToFit="1"/>
    </xf>
    <xf numFmtId="2" fontId="19" fillId="5" borderId="8" xfId="0" applyNumberFormat="1" applyFont="1" applyFill="1" applyBorder="1" applyAlignment="1">
      <alignment horizontal="center" shrinkToFit="1"/>
    </xf>
    <xf numFmtId="2" fontId="3" fillId="5" borderId="10" xfId="0" applyNumberFormat="1" applyFont="1" applyFill="1" applyBorder="1"/>
    <xf numFmtId="0" fontId="3" fillId="5" borderId="11" xfId="0" applyFont="1" applyFill="1" applyBorder="1"/>
    <xf numFmtId="0" fontId="3" fillId="5" borderId="0" xfId="0" applyFont="1" applyFill="1"/>
    <xf numFmtId="0" fontId="3" fillId="5" borderId="0" xfId="0" applyFont="1" applyFill="1" applyBorder="1"/>
    <xf numFmtId="0" fontId="4" fillId="5" borderId="14" xfId="0" applyNumberFormat="1" applyFont="1" applyFill="1" applyBorder="1" applyAlignment="1">
      <alignment horizontal="center" shrinkToFit="1"/>
    </xf>
    <xf numFmtId="2" fontId="6" fillId="8" borderId="14" xfId="0" applyNumberFormat="1" applyFont="1" applyFill="1" applyBorder="1" applyAlignment="1">
      <alignment horizontal="center" shrinkToFit="1"/>
    </xf>
    <xf numFmtId="2" fontId="7" fillId="8" borderId="14" xfId="0" applyNumberFormat="1" applyFont="1" applyFill="1" applyBorder="1" applyAlignment="1">
      <alignment horizontal="center" shrinkToFit="1"/>
    </xf>
    <xf numFmtId="0" fontId="7" fillId="8" borderId="14" xfId="0" applyFont="1" applyFill="1" applyBorder="1" applyAlignment="1">
      <alignment horizontal="center" shrinkToFit="1"/>
    </xf>
    <xf numFmtId="2" fontId="3" fillId="8" borderId="14" xfId="0" applyNumberFormat="1" applyFont="1" applyFill="1" applyBorder="1" applyAlignment="1">
      <alignment horizontal="center" shrinkToFit="1"/>
    </xf>
    <xf numFmtId="1" fontId="33" fillId="8" borderId="14" xfId="0" applyNumberFormat="1" applyFont="1" applyFill="1" applyBorder="1" applyAlignment="1">
      <alignment horizontal="center" shrinkToFit="1"/>
    </xf>
    <xf numFmtId="0" fontId="4" fillId="5" borderId="25" xfId="0" applyNumberFormat="1" applyFont="1" applyFill="1" applyBorder="1" applyAlignment="1">
      <alignment horizontal="center" shrinkToFit="1"/>
    </xf>
    <xf numFmtId="0" fontId="3" fillId="8" borderId="25" xfId="0" applyFont="1" applyFill="1" applyBorder="1" applyAlignment="1">
      <alignment shrinkToFit="1"/>
    </xf>
    <xf numFmtId="2" fontId="6" fillId="8" borderId="25" xfId="0" applyNumberFormat="1" applyFont="1" applyFill="1" applyBorder="1" applyAlignment="1">
      <alignment horizontal="center" shrinkToFit="1"/>
    </xf>
    <xf numFmtId="2" fontId="7" fillId="8" borderId="25" xfId="0" applyNumberFormat="1" applyFont="1" applyFill="1" applyBorder="1" applyAlignment="1">
      <alignment horizontal="center" shrinkToFit="1"/>
    </xf>
    <xf numFmtId="0" fontId="7" fillId="8" borderId="25" xfId="0" applyFont="1" applyFill="1" applyBorder="1" applyAlignment="1">
      <alignment horizontal="center" shrinkToFit="1"/>
    </xf>
    <xf numFmtId="1" fontId="33" fillId="8" borderId="25" xfId="0" applyNumberFormat="1" applyFont="1" applyFill="1" applyBorder="1" applyAlignment="1">
      <alignment horizontal="center" shrinkToFit="1"/>
    </xf>
    <xf numFmtId="0" fontId="3" fillId="5" borderId="12" xfId="0" applyFont="1" applyFill="1" applyBorder="1"/>
    <xf numFmtId="0" fontId="4" fillId="5" borderId="2" xfId="0" applyNumberFormat="1" applyFont="1" applyFill="1" applyBorder="1" applyAlignment="1">
      <alignment horizontal="center" shrinkToFit="1"/>
    </xf>
    <xf numFmtId="0" fontId="3" fillId="8" borderId="2" xfId="0" applyFont="1" applyFill="1" applyBorder="1" applyAlignment="1">
      <alignment shrinkToFit="1"/>
    </xf>
    <xf numFmtId="2" fontId="6" fillId="8" borderId="2" xfId="0" applyNumberFormat="1" applyFont="1" applyFill="1" applyBorder="1" applyAlignment="1">
      <alignment horizontal="center" shrinkToFit="1"/>
    </xf>
    <xf numFmtId="2" fontId="7" fillId="8" borderId="2" xfId="0" applyNumberFormat="1" applyFont="1" applyFill="1" applyBorder="1" applyAlignment="1">
      <alignment horizontal="center" shrinkToFit="1"/>
    </xf>
    <xf numFmtId="0" fontId="7" fillId="8" borderId="2" xfId="0" applyFont="1" applyFill="1" applyBorder="1" applyAlignment="1">
      <alignment horizontal="center" shrinkToFit="1"/>
    </xf>
    <xf numFmtId="2" fontId="3" fillId="8" borderId="2" xfId="0" applyNumberFormat="1" applyFont="1" applyFill="1" applyBorder="1" applyAlignment="1">
      <alignment horizontal="center" shrinkToFit="1"/>
    </xf>
    <xf numFmtId="1" fontId="33" fillId="8" borderId="2" xfId="0" applyNumberFormat="1" applyFont="1" applyFill="1" applyBorder="1" applyAlignment="1">
      <alignment horizontal="center" shrinkToFit="1"/>
    </xf>
    <xf numFmtId="0" fontId="14" fillId="8" borderId="2" xfId="0" applyFont="1" applyFill="1" applyBorder="1" applyAlignment="1">
      <alignment horizontal="center" shrinkToFit="1"/>
    </xf>
    <xf numFmtId="0" fontId="15" fillId="8" borderId="2" xfId="0" applyFont="1" applyFill="1" applyBorder="1" applyAlignment="1">
      <alignment horizontal="center" shrinkToFit="1"/>
    </xf>
    <xf numFmtId="0" fontId="3" fillId="5" borderId="13" xfId="0" applyFont="1" applyFill="1" applyBorder="1"/>
    <xf numFmtId="0" fontId="2" fillId="43" borderId="8" xfId="0" applyFont="1" applyFill="1" applyBorder="1" applyAlignment="1">
      <alignment horizontal="center" shrinkToFit="1"/>
    </xf>
    <xf numFmtId="0" fontId="4" fillId="2" borderId="8" xfId="0" applyNumberFormat="1" applyFont="1" applyFill="1" applyBorder="1" applyAlignment="1">
      <alignment horizontal="center" shrinkToFit="1"/>
    </xf>
    <xf numFmtId="2" fontId="19" fillId="2" borderId="8" xfId="0" applyNumberFormat="1" applyFont="1" applyFill="1" applyBorder="1" applyAlignment="1">
      <alignment horizontal="center" shrinkToFit="1"/>
    </xf>
    <xf numFmtId="2" fontId="3" fillId="2" borderId="10" xfId="0" applyNumberFormat="1" applyFont="1" applyFill="1" applyBorder="1"/>
    <xf numFmtId="0" fontId="2" fillId="44" borderId="8" xfId="0" applyFont="1" applyFill="1" applyBorder="1" applyAlignment="1">
      <alignment horizontal="center" shrinkToFit="1"/>
    </xf>
    <xf numFmtId="0" fontId="4" fillId="14" borderId="8" xfId="0" applyNumberFormat="1" applyFont="1" applyFill="1" applyBorder="1" applyAlignment="1">
      <alignment horizontal="center" shrinkToFit="1"/>
    </xf>
    <xf numFmtId="0" fontId="4" fillId="14" borderId="14" xfId="0" applyNumberFormat="1" applyFont="1" applyFill="1" applyBorder="1" applyAlignment="1">
      <alignment horizontal="center" shrinkToFit="1"/>
    </xf>
    <xf numFmtId="2" fontId="19" fillId="14" borderId="4" xfId="0" applyNumberFormat="1" applyFont="1" applyFill="1" applyBorder="1" applyAlignment="1">
      <alignment horizontal="center" shrinkToFit="1"/>
    </xf>
    <xf numFmtId="0" fontId="2" fillId="8" borderId="0" xfId="0" applyFont="1" applyFill="1" applyBorder="1" applyAlignment="1">
      <alignment horizontal="center" shrinkToFit="1"/>
    </xf>
    <xf numFmtId="0" fontId="4" fillId="8" borderId="0" xfId="0" applyNumberFormat="1" applyFont="1" applyFill="1" applyBorder="1" applyAlignment="1">
      <alignment horizontal="center" shrinkToFit="1"/>
    </xf>
    <xf numFmtId="0" fontId="3" fillId="8" borderId="0" xfId="0" applyFont="1" applyFill="1" applyBorder="1" applyAlignment="1">
      <alignment shrinkToFit="1"/>
    </xf>
    <xf numFmtId="2" fontId="14" fillId="8" borderId="0" xfId="1" applyNumberFormat="1" applyFont="1" applyFill="1" applyBorder="1" applyAlignment="1">
      <alignment horizontal="center" shrinkToFit="1"/>
    </xf>
    <xf numFmtId="2" fontId="15" fillId="8" borderId="0" xfId="1" applyNumberFormat="1" applyFont="1" applyFill="1" applyBorder="1" applyAlignment="1">
      <alignment horizontal="center" shrinkToFit="1"/>
    </xf>
    <xf numFmtId="2" fontId="6" fillId="8" borderId="0" xfId="0" applyNumberFormat="1" applyFont="1" applyFill="1" applyBorder="1" applyAlignment="1">
      <alignment horizontal="center" shrinkToFit="1"/>
    </xf>
    <xf numFmtId="2" fontId="7" fillId="8" borderId="0" xfId="0" applyNumberFormat="1" applyFont="1" applyFill="1" applyBorder="1" applyAlignment="1">
      <alignment horizontal="center" shrinkToFit="1"/>
    </xf>
    <xf numFmtId="0" fontId="7" fillId="8" borderId="0" xfId="0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 shrinkToFit="1"/>
    </xf>
    <xf numFmtId="2" fontId="5" fillId="41" borderId="0" xfId="0" applyNumberFormat="1" applyFont="1" applyFill="1" applyBorder="1" applyAlignment="1">
      <alignment horizontal="center" shrinkToFit="1"/>
    </xf>
    <xf numFmtId="0" fontId="42" fillId="15" borderId="0" xfId="0" applyFont="1" applyFill="1" applyAlignment="1">
      <alignment shrinkToFit="1"/>
    </xf>
    <xf numFmtId="0" fontId="2" fillId="0" borderId="0" xfId="0" applyFont="1" applyAlignment="1">
      <alignment shrinkToFit="1"/>
    </xf>
    <xf numFmtId="0" fontId="4" fillId="0" borderId="0" xfId="0" applyNumberFormat="1" applyFont="1" applyAlignment="1">
      <alignment shrinkToFit="1"/>
    </xf>
    <xf numFmtId="0" fontId="3" fillId="0" borderId="0" xfId="0" applyFont="1" applyAlignment="1">
      <alignment shrinkToFit="1"/>
    </xf>
    <xf numFmtId="0" fontId="3" fillId="8" borderId="0" xfId="0" applyFont="1" applyFill="1" applyAlignment="1">
      <alignment shrinkToFi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3" fillId="22" borderId="0" xfId="0" applyFont="1" applyFill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2" fillId="0" borderId="0" xfId="0" applyFont="1"/>
    <xf numFmtId="0" fontId="4" fillId="0" borderId="0" xfId="0" applyNumberFormat="1" applyFont="1"/>
    <xf numFmtId="0" fontId="3" fillId="42" borderId="0" xfId="0" applyFont="1" applyFill="1"/>
    <xf numFmtId="0" fontId="5" fillId="11" borderId="8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30" fillId="8" borderId="15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15" xfId="0" applyFont="1" applyBorder="1" applyAlignment="1">
      <alignment horizontal="center" vertical="center"/>
    </xf>
    <xf numFmtId="0" fontId="40" fillId="21" borderId="15" xfId="0" applyFont="1" applyFill="1" applyBorder="1" applyAlignment="1">
      <alignment horizontal="center"/>
    </xf>
    <xf numFmtId="0" fontId="40" fillId="17" borderId="15" xfId="0" applyFont="1" applyFill="1" applyBorder="1" applyAlignment="1">
      <alignment horizontal="center"/>
    </xf>
    <xf numFmtId="0" fontId="40" fillId="18" borderId="15" xfId="0" applyFont="1" applyFill="1" applyBorder="1" applyAlignment="1">
      <alignment horizontal="center"/>
    </xf>
    <xf numFmtId="0" fontId="33" fillId="17" borderId="15" xfId="0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3" fillId="31" borderId="5" xfId="0" applyFont="1" applyFill="1" applyBorder="1" applyAlignment="1">
      <alignment horizontal="center"/>
    </xf>
    <xf numFmtId="0" fontId="33" fillId="31" borderId="20" xfId="0" applyFont="1" applyFill="1" applyBorder="1" applyAlignment="1">
      <alignment horizontal="center"/>
    </xf>
    <xf numFmtId="0" fontId="33" fillId="19" borderId="19" xfId="5" applyFont="1" applyFill="1" applyBorder="1" applyAlignment="1">
      <alignment horizontal="center" vertical="center"/>
    </xf>
    <xf numFmtId="0" fontId="33" fillId="19" borderId="21" xfId="5" applyFont="1" applyFill="1" applyBorder="1" applyAlignment="1">
      <alignment horizontal="center" vertical="center"/>
    </xf>
    <xf numFmtId="0" fontId="33" fillId="19" borderId="23" xfId="5" applyFont="1" applyFill="1" applyBorder="1" applyAlignment="1">
      <alignment horizontal="center" vertical="center"/>
    </xf>
    <xf numFmtId="0" fontId="33" fillId="19" borderId="24" xfId="5" applyFont="1" applyFill="1" applyBorder="1" applyAlignment="1">
      <alignment horizontal="center" vertical="center"/>
    </xf>
    <xf numFmtId="0" fontId="33" fillId="32" borderId="15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/>
    </xf>
    <xf numFmtId="0" fontId="33" fillId="5" borderId="15" xfId="5" applyFont="1" applyFill="1" applyBorder="1" applyAlignment="1">
      <alignment horizontal="center"/>
    </xf>
    <xf numFmtId="0" fontId="33" fillId="10" borderId="15" xfId="5" applyFont="1" applyFill="1" applyBorder="1" applyAlignment="1">
      <alignment horizontal="center"/>
    </xf>
    <xf numFmtId="0" fontId="33" fillId="18" borderId="15" xfId="0" applyFont="1" applyFill="1" applyBorder="1" applyAlignment="1">
      <alignment horizontal="center"/>
    </xf>
    <xf numFmtId="0" fontId="21" fillId="28" borderId="4" xfId="0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horizontal="center" vertical="center"/>
    </xf>
    <xf numFmtId="0" fontId="30" fillId="29" borderId="15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8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23" borderId="15" xfId="0" applyFont="1" applyFill="1" applyBorder="1" applyAlignment="1">
      <alignment horizontal="center"/>
    </xf>
    <xf numFmtId="0" fontId="21" fillId="23" borderId="15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 shrinkToFit="1"/>
    </xf>
    <xf numFmtId="0" fontId="12" fillId="6" borderId="6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center" shrinkToFit="1"/>
    </xf>
    <xf numFmtId="0" fontId="9" fillId="6" borderId="6" xfId="0" applyFont="1" applyFill="1" applyBorder="1" applyAlignment="1">
      <alignment horizontal="center" shrinkToFit="1"/>
    </xf>
    <xf numFmtId="0" fontId="9" fillId="7" borderId="5" xfId="0" applyFont="1" applyFill="1" applyBorder="1" applyAlignment="1">
      <alignment horizontal="center" shrinkToFit="1"/>
    </xf>
    <xf numFmtId="0" fontId="9" fillId="7" borderId="6" xfId="0" applyFon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shrinkToFit="1"/>
    </xf>
    <xf numFmtId="0" fontId="9" fillId="4" borderId="6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right"/>
    </xf>
    <xf numFmtId="0" fontId="9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3" fillId="11" borderId="15" xfId="0" applyFont="1" applyFill="1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30" fillId="8" borderId="5" xfId="0" applyFont="1" applyFill="1" applyBorder="1" applyAlignment="1">
      <alignment horizontal="center" shrinkToFit="1"/>
    </xf>
    <xf numFmtId="0" fontId="30" fillId="8" borderId="20" xfId="0" applyFont="1" applyFill="1" applyBorder="1" applyAlignment="1">
      <alignment horizontal="center" shrinkToFit="1"/>
    </xf>
    <xf numFmtId="0" fontId="30" fillId="8" borderId="6" xfId="0" applyFont="1" applyFill="1" applyBorder="1" applyAlignment="1">
      <alignment horizontal="center" shrinkToFi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3" fillId="6" borderId="15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33" fillId="2" borderId="18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5" fillId="7" borderId="15" xfId="0" applyFont="1" applyFill="1" applyBorder="1" applyAlignment="1">
      <alignment horizontal="center"/>
    </xf>
    <xf numFmtId="0" fontId="35" fillId="24" borderId="15" xfId="0" applyFont="1" applyFill="1" applyBorder="1" applyAlignment="1">
      <alignment horizontal="center"/>
    </xf>
    <xf numFmtId="0" fontId="35" fillId="7" borderId="20" xfId="0" applyFont="1" applyFill="1" applyBorder="1" applyAlignment="1">
      <alignment horizontal="center"/>
    </xf>
    <xf numFmtId="0" fontId="35" fillId="7" borderId="6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/>
    </xf>
    <xf numFmtId="0" fontId="35" fillId="24" borderId="6" xfId="0" applyFont="1" applyFill="1" applyBorder="1" applyAlignment="1">
      <alignment horizontal="center"/>
    </xf>
    <xf numFmtId="0" fontId="35" fillId="10" borderId="5" xfId="0" applyFont="1" applyFill="1" applyBorder="1" applyAlignment="1">
      <alignment horizontal="center"/>
    </xf>
    <xf numFmtId="0" fontId="35" fillId="10" borderId="6" xfId="0" applyFont="1" applyFill="1" applyBorder="1" applyAlignment="1">
      <alignment horizontal="center"/>
    </xf>
  </cellXfs>
  <cellStyles count="6">
    <cellStyle name="Comma 2" xfId="2"/>
    <cellStyle name="Comma 3" xfId="3"/>
    <cellStyle name="Normal 2" xfId="4"/>
    <cellStyle name="เครื่องหมายจุลภาค" xfId="1" builtinId="3"/>
    <cellStyle name="ปกติ" xfId="0" builtinId="0"/>
    <cellStyle name="ปกติ_เทียบผลการสอบ O_Net ปี52_53วิเคราะห์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69"/>
  <sheetViews>
    <sheetView view="pageBreakPreview" zoomScaleNormal="110" zoomScaleSheetLayoutView="100" workbookViewId="0">
      <pane ySplit="10" topLeftCell="A11" activePane="bottomLeft" state="frozen"/>
      <selection pane="bottomLeft" activeCell="AC4" sqref="AC1:AF1048576"/>
    </sheetView>
  </sheetViews>
  <sheetFormatPr defaultRowHeight="21"/>
  <cols>
    <col min="1" max="1" width="4.25" style="847" bestFit="1" customWidth="1"/>
    <col min="2" max="2" width="8.375" style="848" hidden="1" customWidth="1"/>
    <col min="3" max="3" width="15.25" style="12" customWidth="1"/>
    <col min="4" max="4" width="5.375" style="849" bestFit="1" customWidth="1"/>
    <col min="5" max="5" width="5.25" style="109" bestFit="1" customWidth="1"/>
    <col min="6" max="6" width="5.875" style="110" bestFit="1" customWidth="1"/>
    <col min="7" max="7" width="5.25" style="111" bestFit="1" customWidth="1"/>
    <col min="8" max="8" width="5.25" style="109" bestFit="1" customWidth="1"/>
    <col min="9" max="9" width="5.875" style="110" bestFit="1" customWidth="1"/>
    <col min="10" max="10" width="4.75" style="112" bestFit="1" customWidth="1"/>
    <col min="11" max="11" width="5.25" style="109" bestFit="1" customWidth="1"/>
    <col min="12" max="12" width="5.875" style="110" bestFit="1" customWidth="1"/>
    <col min="13" max="13" width="5.125" style="112" bestFit="1" customWidth="1"/>
    <col min="14" max="14" width="5.25" style="109" bestFit="1" customWidth="1"/>
    <col min="15" max="15" width="5.875" style="110" bestFit="1" customWidth="1"/>
    <col min="16" max="16" width="4.75" style="112" bestFit="1" customWidth="1"/>
    <col min="17" max="17" width="5.25" style="109" bestFit="1" customWidth="1"/>
    <col min="18" max="18" width="5.875" style="110" bestFit="1" customWidth="1"/>
    <col min="19" max="19" width="5.125" style="112" bestFit="1" customWidth="1"/>
    <col min="20" max="20" width="5.25" style="109" bestFit="1" customWidth="1"/>
    <col min="21" max="21" width="5.875" style="110" bestFit="1" customWidth="1"/>
    <col min="22" max="22" width="5.25" style="111" bestFit="1" customWidth="1"/>
    <col min="23" max="23" width="5.25" style="109" bestFit="1" customWidth="1"/>
    <col min="24" max="24" width="5.875" style="110" bestFit="1" customWidth="1"/>
    <col min="25" max="25" width="4.75" style="112" bestFit="1" customWidth="1"/>
    <col min="26" max="26" width="5.25" style="109" bestFit="1" customWidth="1"/>
    <col min="27" max="27" width="5.875" style="110" bestFit="1" customWidth="1"/>
    <col min="28" max="28" width="5.25" style="111" bestFit="1" customWidth="1"/>
    <col min="29" max="29" width="7.125" style="292" bestFit="1" customWidth="1"/>
    <col min="30" max="30" width="5.5" style="110" bestFit="1" customWidth="1"/>
    <col min="31" max="31" width="5.375" style="235" bestFit="1" customWidth="1"/>
    <col min="32" max="32" width="6.125" style="235" customWidth="1"/>
    <col min="33" max="33" width="5.5" style="235" customWidth="1"/>
    <col min="34" max="35" width="6.5" style="235" customWidth="1"/>
    <col min="36" max="36" width="5.625" style="425" bestFit="1" customWidth="1"/>
    <col min="37" max="37" width="6.375" style="349" customWidth="1"/>
    <col min="38" max="43" width="5.625" style="12" customWidth="1"/>
    <col min="44" max="16384" width="9" style="12"/>
  </cols>
  <sheetData>
    <row r="1" spans="1:47" s="2" customFormat="1" ht="21" customHeight="1">
      <c r="A1" s="861" t="s">
        <v>278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1"/>
      <c r="AJ1" s="341"/>
      <c r="AK1" s="342"/>
    </row>
    <row r="2" spans="1:47" s="2" customFormat="1" ht="21" customHeight="1">
      <c r="A2" s="861" t="s">
        <v>413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  <c r="AE2" s="861"/>
      <c r="AF2" s="861"/>
      <c r="AG2" s="861"/>
      <c r="AH2" s="861"/>
      <c r="AI2" s="1"/>
      <c r="AJ2" s="341"/>
      <c r="AK2" s="342"/>
    </row>
    <row r="3" spans="1:47" s="4" customFormat="1" ht="21" customHeight="1">
      <c r="A3" s="862" t="s">
        <v>2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862"/>
      <c r="AI3" s="3"/>
      <c r="AJ3" s="343"/>
      <c r="AK3" s="344"/>
    </row>
    <row r="4" spans="1:47" ht="13.5" hidden="1" customHeight="1">
      <c r="A4" s="683"/>
      <c r="B4" s="684"/>
      <c r="C4" s="5"/>
      <c r="D4" s="685"/>
      <c r="E4" s="7"/>
      <c r="F4" s="8"/>
      <c r="G4" s="9"/>
      <c r="H4" s="7"/>
      <c r="I4" s="8"/>
      <c r="J4" s="10"/>
      <c r="K4" s="7"/>
      <c r="L4" s="8"/>
      <c r="M4" s="10"/>
      <c r="N4" s="7"/>
      <c r="O4" s="8"/>
      <c r="P4" s="10"/>
      <c r="Q4" s="7"/>
      <c r="R4" s="8"/>
      <c r="S4" s="10"/>
      <c r="T4" s="7"/>
      <c r="U4" s="8"/>
      <c r="V4" s="9"/>
      <c r="W4" s="7"/>
      <c r="X4" s="8"/>
      <c r="Y4" s="10"/>
      <c r="Z4" s="7"/>
      <c r="AA4" s="8"/>
      <c r="AB4" s="11"/>
      <c r="AC4" s="238"/>
      <c r="AD4" s="8"/>
      <c r="AE4" s="114"/>
      <c r="AF4" s="114"/>
      <c r="AG4" s="114"/>
      <c r="AH4" s="114"/>
      <c r="AI4" s="114"/>
      <c r="AJ4" s="564"/>
    </row>
    <row r="5" spans="1:47" ht="18.75">
      <c r="A5" s="863" t="s">
        <v>290</v>
      </c>
      <c r="B5" s="686"/>
      <c r="C5" s="865" t="s">
        <v>4</v>
      </c>
      <c r="D5" s="687" t="s">
        <v>304</v>
      </c>
      <c r="E5" s="867" t="s">
        <v>5</v>
      </c>
      <c r="F5" s="868"/>
      <c r="G5" s="688" t="s">
        <v>6</v>
      </c>
      <c r="H5" s="856" t="s">
        <v>7</v>
      </c>
      <c r="I5" s="857"/>
      <c r="J5" s="689" t="s">
        <v>6</v>
      </c>
      <c r="K5" s="854" t="s">
        <v>8</v>
      </c>
      <c r="L5" s="855"/>
      <c r="M5" s="690" t="s">
        <v>6</v>
      </c>
      <c r="N5" s="856" t="s">
        <v>9</v>
      </c>
      <c r="O5" s="857"/>
      <c r="P5" s="689" t="s">
        <v>6</v>
      </c>
      <c r="Q5" s="854" t="s">
        <v>10</v>
      </c>
      <c r="R5" s="855"/>
      <c r="S5" s="689" t="s">
        <v>6</v>
      </c>
      <c r="T5" s="852" t="s">
        <v>280</v>
      </c>
      <c r="U5" s="853"/>
      <c r="V5" s="688" t="s">
        <v>6</v>
      </c>
      <c r="W5" s="854" t="s">
        <v>12</v>
      </c>
      <c r="X5" s="855"/>
      <c r="Y5" s="689" t="s">
        <v>6</v>
      </c>
      <c r="Z5" s="856" t="s">
        <v>389</v>
      </c>
      <c r="AA5" s="857"/>
      <c r="AB5" s="688" t="s">
        <v>6</v>
      </c>
      <c r="AC5" s="858" t="s">
        <v>282</v>
      </c>
      <c r="AD5" s="858"/>
      <c r="AE5" s="347" t="s">
        <v>6</v>
      </c>
      <c r="AF5" s="859" t="s">
        <v>341</v>
      </c>
      <c r="AG5" s="859"/>
      <c r="AH5" s="859"/>
      <c r="AI5" s="347"/>
      <c r="AJ5" s="348" t="s">
        <v>342</v>
      </c>
      <c r="AK5" s="349" t="s">
        <v>284</v>
      </c>
    </row>
    <row r="6" spans="1:47" ht="18.75">
      <c r="A6" s="863"/>
      <c r="B6" s="686" t="s">
        <v>15</v>
      </c>
      <c r="C6" s="865"/>
      <c r="D6" s="691" t="s">
        <v>414</v>
      </c>
      <c r="E6" s="692" t="s">
        <v>16</v>
      </c>
      <c r="F6" s="693" t="s">
        <v>17</v>
      </c>
      <c r="G6" s="694" t="s">
        <v>18</v>
      </c>
      <c r="H6" s="692" t="s">
        <v>16</v>
      </c>
      <c r="I6" s="693" t="s">
        <v>17</v>
      </c>
      <c r="J6" s="695" t="s">
        <v>18</v>
      </c>
      <c r="K6" s="692" t="s">
        <v>16</v>
      </c>
      <c r="L6" s="693" t="s">
        <v>17</v>
      </c>
      <c r="M6" s="360" t="s">
        <v>18</v>
      </c>
      <c r="N6" s="692" t="s">
        <v>16</v>
      </c>
      <c r="O6" s="693" t="s">
        <v>17</v>
      </c>
      <c r="P6" s="695" t="s">
        <v>18</v>
      </c>
      <c r="Q6" s="692" t="s">
        <v>16</v>
      </c>
      <c r="R6" s="693" t="s">
        <v>17</v>
      </c>
      <c r="S6" s="695" t="s">
        <v>18</v>
      </c>
      <c r="T6" s="692" t="s">
        <v>16</v>
      </c>
      <c r="U6" s="693" t="s">
        <v>17</v>
      </c>
      <c r="V6" s="694" t="s">
        <v>18</v>
      </c>
      <c r="W6" s="692" t="s">
        <v>16</v>
      </c>
      <c r="X6" s="693" t="s">
        <v>17</v>
      </c>
      <c r="Y6" s="695" t="s">
        <v>18</v>
      </c>
      <c r="Z6" s="692" t="s">
        <v>16</v>
      </c>
      <c r="AA6" s="693" t="s">
        <v>17</v>
      </c>
      <c r="AB6" s="694" t="s">
        <v>18</v>
      </c>
      <c r="AC6" s="696" t="s">
        <v>300</v>
      </c>
      <c r="AD6" s="697" t="s">
        <v>343</v>
      </c>
      <c r="AE6" s="360" t="s">
        <v>18</v>
      </c>
      <c r="AF6" s="698" t="s">
        <v>344</v>
      </c>
      <c r="AG6" s="699" t="s">
        <v>345</v>
      </c>
      <c r="AH6" s="700" t="s">
        <v>346</v>
      </c>
      <c r="AI6" s="360"/>
      <c r="AJ6" s="361">
        <v>55</v>
      </c>
    </row>
    <row r="7" spans="1:47" ht="18.75" hidden="1">
      <c r="A7" s="864"/>
      <c r="B7" s="701"/>
      <c r="C7" s="866"/>
      <c r="D7" s="702"/>
      <c r="E7" s="566">
        <v>2554</v>
      </c>
      <c r="F7" s="566"/>
      <c r="G7" s="703"/>
      <c r="H7" s="566">
        <v>2554</v>
      </c>
      <c r="I7" s="566"/>
      <c r="J7" s="704"/>
      <c r="K7" s="566">
        <v>2554</v>
      </c>
      <c r="L7" s="566"/>
      <c r="M7" s="704"/>
      <c r="N7" s="566">
        <v>2554</v>
      </c>
      <c r="O7" s="566"/>
      <c r="P7" s="704"/>
      <c r="Q7" s="566">
        <v>2554</v>
      </c>
      <c r="R7" s="566"/>
      <c r="S7" s="704"/>
      <c r="T7" s="566">
        <v>2554</v>
      </c>
      <c r="U7" s="566"/>
      <c r="V7" s="703"/>
      <c r="W7" s="566">
        <v>2554</v>
      </c>
      <c r="X7" s="566"/>
      <c r="Y7" s="704"/>
      <c r="Z7" s="566">
        <v>2554</v>
      </c>
      <c r="AA7" s="566"/>
      <c r="AB7" s="703"/>
      <c r="AC7" s="705" t="s">
        <v>288</v>
      </c>
      <c r="AD7" s="566"/>
      <c r="AE7" s="703"/>
      <c r="AF7" s="706"/>
      <c r="AG7" s="707"/>
      <c r="AH7" s="708"/>
      <c r="AI7" s="128"/>
      <c r="AJ7" s="709"/>
    </row>
    <row r="8" spans="1:47" s="41" customFormat="1" ht="18.75" hidden="1">
      <c r="A8" s="860" t="s">
        <v>19</v>
      </c>
      <c r="B8" s="860"/>
      <c r="C8" s="860"/>
      <c r="D8" s="710"/>
      <c r="E8" s="711"/>
      <c r="F8" s="712"/>
      <c r="G8" s="713"/>
      <c r="H8" s="711"/>
      <c r="I8" s="712"/>
      <c r="J8" s="714"/>
      <c r="K8" s="711"/>
      <c r="L8" s="712"/>
      <c r="M8" s="714"/>
      <c r="N8" s="711"/>
      <c r="O8" s="712"/>
      <c r="P8" s="714"/>
      <c r="Q8" s="711"/>
      <c r="R8" s="712"/>
      <c r="S8" s="714"/>
      <c r="T8" s="711"/>
      <c r="U8" s="712"/>
      <c r="V8" s="713"/>
      <c r="W8" s="711"/>
      <c r="X8" s="712"/>
      <c r="Y8" s="714"/>
      <c r="Z8" s="711"/>
      <c r="AA8" s="712"/>
      <c r="AB8" s="713"/>
      <c r="AC8" s="715"/>
      <c r="AD8" s="712"/>
      <c r="AE8" s="716"/>
      <c r="AF8" s="717"/>
      <c r="AG8" s="718"/>
      <c r="AH8" s="719"/>
      <c r="AI8" s="133"/>
      <c r="AJ8" s="720"/>
      <c r="AK8" s="349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s="49" customFormat="1" ht="18.75" hidden="1">
      <c r="A9" s="850" t="s">
        <v>20</v>
      </c>
      <c r="B9" s="850"/>
      <c r="C9" s="850"/>
      <c r="D9" s="721"/>
      <c r="E9" s="136"/>
      <c r="F9" s="137"/>
      <c r="G9" s="247"/>
      <c r="H9" s="136"/>
      <c r="I9" s="137"/>
      <c r="J9" s="722"/>
      <c r="K9" s="136"/>
      <c r="L9" s="137"/>
      <c r="M9" s="722"/>
      <c r="N9" s="136"/>
      <c r="O9" s="137"/>
      <c r="P9" s="722"/>
      <c r="Q9" s="136"/>
      <c r="R9" s="137"/>
      <c r="S9" s="722"/>
      <c r="T9" s="136"/>
      <c r="U9" s="137"/>
      <c r="V9" s="247"/>
      <c r="W9" s="136"/>
      <c r="X9" s="137"/>
      <c r="Y9" s="722"/>
      <c r="Z9" s="136"/>
      <c r="AA9" s="137"/>
      <c r="AB9" s="247"/>
      <c r="AC9" s="246"/>
      <c r="AD9" s="137"/>
      <c r="AE9" s="138"/>
      <c r="AF9" s="723"/>
      <c r="AG9" s="724"/>
      <c r="AH9" s="725"/>
      <c r="AI9" s="138"/>
      <c r="AJ9" s="720"/>
      <c r="AK9" s="349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47" s="57" customFormat="1" ht="18.75" hidden="1">
      <c r="A10" s="851" t="s">
        <v>21</v>
      </c>
      <c r="B10" s="851"/>
      <c r="C10" s="851"/>
      <c r="D10" s="721"/>
      <c r="E10" s="248"/>
      <c r="F10" s="726"/>
      <c r="G10" s="249"/>
      <c r="H10" s="248"/>
      <c r="I10" s="726"/>
      <c r="J10" s="727"/>
      <c r="K10" s="248"/>
      <c r="L10" s="726"/>
      <c r="M10" s="727"/>
      <c r="N10" s="248"/>
      <c r="O10" s="726"/>
      <c r="P10" s="727"/>
      <c r="Q10" s="248"/>
      <c r="R10" s="726"/>
      <c r="S10" s="727"/>
      <c r="T10" s="248"/>
      <c r="U10" s="726"/>
      <c r="V10" s="249"/>
      <c r="W10" s="248"/>
      <c r="X10" s="726"/>
      <c r="Y10" s="727"/>
      <c r="Z10" s="248"/>
      <c r="AA10" s="726"/>
      <c r="AB10" s="249"/>
      <c r="AC10" s="246"/>
      <c r="AD10" s="726"/>
      <c r="AE10" s="728"/>
      <c r="AF10" s="723"/>
      <c r="AG10" s="724"/>
      <c r="AH10" s="725"/>
      <c r="AI10" s="728"/>
      <c r="AJ10" s="720"/>
      <c r="AK10" s="349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s="66" customFormat="1">
      <c r="A11" s="729"/>
      <c r="B11" s="730"/>
      <c r="C11" s="58" t="s">
        <v>21</v>
      </c>
      <c r="D11" s="731"/>
      <c r="E11" s="60">
        <v>50.04</v>
      </c>
      <c r="F11" s="58">
        <v>45.68</v>
      </c>
      <c r="G11" s="61">
        <f>F11-E11</f>
        <v>-4.3599999999999994</v>
      </c>
      <c r="H11" s="60">
        <v>52.22</v>
      </c>
      <c r="I11" s="58">
        <v>44.22</v>
      </c>
      <c r="J11" s="62">
        <f>I11-H11</f>
        <v>-8</v>
      </c>
      <c r="K11" s="60">
        <v>38.369999999999997</v>
      </c>
      <c r="L11" s="58">
        <v>36.99</v>
      </c>
      <c r="M11" s="63">
        <f>L11-K11</f>
        <v>-1.3799999999999955</v>
      </c>
      <c r="N11" s="64">
        <v>52.4</v>
      </c>
      <c r="O11" s="65">
        <v>35.770000000000003</v>
      </c>
      <c r="P11" s="62">
        <f>O11-N11</f>
        <v>-16.629999999999995</v>
      </c>
      <c r="Q11" s="60">
        <v>40.82</v>
      </c>
      <c r="R11" s="58">
        <v>37.46</v>
      </c>
      <c r="S11" s="63">
        <f>R11-Q11</f>
        <v>-3.3599999999999994</v>
      </c>
      <c r="T11" s="60">
        <v>58.87</v>
      </c>
      <c r="U11" s="58">
        <v>54.84</v>
      </c>
      <c r="V11" s="61">
        <f>U11-T11</f>
        <v>-4.029999999999994</v>
      </c>
      <c r="W11" s="60">
        <v>46.75</v>
      </c>
      <c r="X11" s="58">
        <v>52.27</v>
      </c>
      <c r="Y11" s="62">
        <f>X11-W11</f>
        <v>5.5200000000000031</v>
      </c>
      <c r="Z11" s="60">
        <v>55.38</v>
      </c>
      <c r="AA11" s="58">
        <v>53.85</v>
      </c>
      <c r="AB11" s="61">
        <f>AA11-Z11</f>
        <v>-1.5300000000000011</v>
      </c>
      <c r="AC11" s="541">
        <v>49.36</v>
      </c>
      <c r="AD11" s="542">
        <f t="shared" ref="AD11:AD42" si="0">SUM(F11+I11+L11+O11+R11+U11+X11+AA11)/8</f>
        <v>45.135000000000005</v>
      </c>
      <c r="AE11" s="373">
        <f>AD11-AC11</f>
        <v>-4.2249999999999943</v>
      </c>
      <c r="AF11" s="580"/>
      <c r="AG11" s="581"/>
      <c r="AH11" s="582"/>
      <c r="AI11" s="373"/>
      <c r="AJ11" s="374">
        <f t="shared" ref="AJ11:AJ42" si="1">SUM(F11+I11+L11+O11+R11+U11+X11+AA11)/8</f>
        <v>45.135000000000005</v>
      </c>
      <c r="AK11" s="375">
        <f t="shared" ref="AK11:AK42" si="2">SUM(E11+H11+K11+N11+Q11+T11+W11+Z11)/8</f>
        <v>49.356249999999996</v>
      </c>
    </row>
    <row r="12" spans="1:47" s="75" customFormat="1">
      <c r="A12" s="732"/>
      <c r="B12" s="733"/>
      <c r="C12" s="67" t="s">
        <v>20</v>
      </c>
      <c r="D12" s="731"/>
      <c r="E12" s="69">
        <v>49.51</v>
      </c>
      <c r="F12" s="67">
        <v>44.01</v>
      </c>
      <c r="G12" s="70">
        <f t="shared" ref="G12:G13" si="3">F12-E12</f>
        <v>-5.5</v>
      </c>
      <c r="H12" s="69">
        <v>51.08</v>
      </c>
      <c r="I12" s="67">
        <v>42.57</v>
      </c>
      <c r="J12" s="71">
        <f t="shared" ref="J12:J13" si="4">I12-H12</f>
        <v>-8.509999999999998</v>
      </c>
      <c r="K12" s="69">
        <v>37.119999999999997</v>
      </c>
      <c r="L12" s="67">
        <v>34.03</v>
      </c>
      <c r="M12" s="72">
        <f t="shared" ref="M12:M13" si="5">L12-K12</f>
        <v>-3.0899999999999963</v>
      </c>
      <c r="N12" s="69">
        <v>51.69</v>
      </c>
      <c r="O12" s="67">
        <v>33.83</v>
      </c>
      <c r="P12" s="71">
        <f t="shared" ref="P12:P13" si="6">O12-N12</f>
        <v>-17.86</v>
      </c>
      <c r="Q12" s="69">
        <v>40.450000000000003</v>
      </c>
      <c r="R12" s="67">
        <v>36.090000000000003</v>
      </c>
      <c r="S12" s="72">
        <f t="shared" ref="S12:S13" si="7">R12-Q12</f>
        <v>-4.3599999999999994</v>
      </c>
      <c r="T12" s="69">
        <v>58.17</v>
      </c>
      <c r="U12" s="67">
        <v>53.38</v>
      </c>
      <c r="V12" s="70">
        <f t="shared" ref="V12:V13" si="8">U12-T12</f>
        <v>-4.7899999999999991</v>
      </c>
      <c r="W12" s="73">
        <v>46.2</v>
      </c>
      <c r="X12" s="74">
        <v>50.7</v>
      </c>
      <c r="Y12" s="71">
        <f t="shared" ref="Y12:Y13" si="9">X12-W12</f>
        <v>4.5</v>
      </c>
      <c r="Z12" s="69">
        <v>54.45</v>
      </c>
      <c r="AA12" s="74">
        <v>52.2</v>
      </c>
      <c r="AB12" s="70">
        <f t="shared" ref="AB12:AB13" si="10">AA12-Z12</f>
        <v>-2.25</v>
      </c>
      <c r="AC12" s="541">
        <v>48.58</v>
      </c>
      <c r="AD12" s="542">
        <f t="shared" si="0"/>
        <v>43.35125</v>
      </c>
      <c r="AE12" s="373">
        <f t="shared" ref="AE12:AE75" si="11">AD12-AC12</f>
        <v>-5.228749999999998</v>
      </c>
      <c r="AF12" s="580"/>
      <c r="AG12" s="581"/>
      <c r="AH12" s="582"/>
      <c r="AI12" s="373"/>
      <c r="AJ12" s="374">
        <f t="shared" si="1"/>
        <v>43.35125</v>
      </c>
      <c r="AK12" s="375">
        <f t="shared" si="2"/>
        <v>48.583750000000002</v>
      </c>
    </row>
    <row r="13" spans="1:47" s="83" customFormat="1">
      <c r="A13" s="734"/>
      <c r="B13" s="735"/>
      <c r="C13" s="76" t="s">
        <v>22</v>
      </c>
      <c r="D13" s="731"/>
      <c r="E13" s="78">
        <v>55.01</v>
      </c>
      <c r="F13" s="79">
        <v>47.37</v>
      </c>
      <c r="G13" s="80">
        <f t="shared" si="3"/>
        <v>-7.6400000000000006</v>
      </c>
      <c r="H13" s="78">
        <v>56.2</v>
      </c>
      <c r="I13" s="79">
        <v>45.44</v>
      </c>
      <c r="J13" s="81">
        <f t="shared" si="4"/>
        <v>-10.760000000000005</v>
      </c>
      <c r="K13" s="78">
        <v>41.2</v>
      </c>
      <c r="L13" s="79">
        <v>37.53</v>
      </c>
      <c r="M13" s="82">
        <f t="shared" si="5"/>
        <v>-3.6700000000000017</v>
      </c>
      <c r="N13" s="78">
        <v>59.96</v>
      </c>
      <c r="O13" s="79">
        <v>37.15</v>
      </c>
      <c r="P13" s="81">
        <f t="shared" si="6"/>
        <v>-22.810000000000002</v>
      </c>
      <c r="Q13" s="78">
        <v>44.48</v>
      </c>
      <c r="R13" s="79">
        <v>38.81</v>
      </c>
      <c r="S13" s="82">
        <f t="shared" si="7"/>
        <v>-5.6699999999999946</v>
      </c>
      <c r="T13" s="78">
        <v>63.07</v>
      </c>
      <c r="U13" s="79">
        <v>56.33</v>
      </c>
      <c r="V13" s="80">
        <f t="shared" si="8"/>
        <v>-6.740000000000002</v>
      </c>
      <c r="W13" s="78">
        <v>51.8</v>
      </c>
      <c r="X13" s="79">
        <v>54.41</v>
      </c>
      <c r="Y13" s="81">
        <f t="shared" si="9"/>
        <v>2.6099999999999994</v>
      </c>
      <c r="Z13" s="78">
        <v>60.81</v>
      </c>
      <c r="AA13" s="79">
        <v>58.77</v>
      </c>
      <c r="AB13" s="80">
        <f t="shared" si="10"/>
        <v>-2.0399999999999991</v>
      </c>
      <c r="AC13" s="541">
        <v>54.07</v>
      </c>
      <c r="AD13" s="542">
        <f t="shared" si="0"/>
        <v>46.976249999999993</v>
      </c>
      <c r="AE13" s="373">
        <f t="shared" si="11"/>
        <v>-7.0937500000000071</v>
      </c>
      <c r="AF13" s="580"/>
      <c r="AG13" s="581"/>
      <c r="AH13" s="582"/>
      <c r="AI13" s="373"/>
      <c r="AJ13" s="374">
        <f t="shared" si="1"/>
        <v>46.976249999999993</v>
      </c>
      <c r="AK13" s="375">
        <f t="shared" si="2"/>
        <v>54.066250000000004</v>
      </c>
    </row>
    <row r="14" spans="1:47">
      <c r="A14" s="736"/>
      <c r="B14" s="737" t="s">
        <v>272</v>
      </c>
      <c r="C14" s="208" t="s">
        <v>273</v>
      </c>
      <c r="D14" s="208">
        <v>0</v>
      </c>
      <c r="E14" s="738">
        <v>62</v>
      </c>
      <c r="F14" s="739"/>
      <c r="G14" s="740"/>
      <c r="H14" s="738">
        <v>69.2</v>
      </c>
      <c r="I14" s="739"/>
      <c r="J14" s="741"/>
      <c r="K14" s="738">
        <v>73</v>
      </c>
      <c r="L14" s="739"/>
      <c r="M14" s="742"/>
      <c r="N14" s="738">
        <v>67</v>
      </c>
      <c r="O14" s="739"/>
      <c r="P14" s="741"/>
      <c r="Q14" s="738">
        <v>57</v>
      </c>
      <c r="R14" s="739"/>
      <c r="S14" s="742"/>
      <c r="T14" s="738">
        <v>72.36</v>
      </c>
      <c r="U14" s="739"/>
      <c r="V14" s="740"/>
      <c r="W14" s="738">
        <v>63</v>
      </c>
      <c r="X14" s="739"/>
      <c r="Y14" s="741"/>
      <c r="Z14" s="738">
        <v>75.2</v>
      </c>
      <c r="AA14" s="739"/>
      <c r="AB14" s="740"/>
      <c r="AC14" s="398">
        <v>67.344999999999999</v>
      </c>
      <c r="AD14" s="399">
        <f t="shared" si="0"/>
        <v>0</v>
      </c>
      <c r="AE14" s="406">
        <f t="shared" si="11"/>
        <v>-67.344999999999999</v>
      </c>
      <c r="AF14" s="743"/>
      <c r="AG14" s="743"/>
      <c r="AH14" s="743"/>
      <c r="AI14" s="373"/>
      <c r="AJ14" s="374">
        <f t="shared" si="1"/>
        <v>0</v>
      </c>
      <c r="AK14" s="375">
        <f t="shared" si="2"/>
        <v>67.344999999999999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>
      <c r="A15" s="736"/>
      <c r="B15" s="737" t="s">
        <v>274</v>
      </c>
      <c r="C15" s="208" t="s">
        <v>275</v>
      </c>
      <c r="D15" s="208">
        <v>4</v>
      </c>
      <c r="E15" s="738">
        <v>37.4</v>
      </c>
      <c r="F15" s="739"/>
      <c r="G15" s="740"/>
      <c r="H15" s="738">
        <v>32.6</v>
      </c>
      <c r="I15" s="739"/>
      <c r="J15" s="741"/>
      <c r="K15" s="738">
        <v>24</v>
      </c>
      <c r="L15" s="739"/>
      <c r="M15" s="742"/>
      <c r="N15" s="738">
        <v>29</v>
      </c>
      <c r="O15" s="739"/>
      <c r="P15" s="741"/>
      <c r="Q15" s="738">
        <v>32.5</v>
      </c>
      <c r="R15" s="739"/>
      <c r="S15" s="742"/>
      <c r="T15" s="738">
        <v>42.03</v>
      </c>
      <c r="U15" s="739"/>
      <c r="V15" s="740"/>
      <c r="W15" s="738">
        <v>33.5</v>
      </c>
      <c r="X15" s="739"/>
      <c r="Y15" s="741">
        <f>X15-W15</f>
        <v>-33.5</v>
      </c>
      <c r="Z15" s="738">
        <v>36.4</v>
      </c>
      <c r="AA15" s="739"/>
      <c r="AB15" s="740"/>
      <c r="AC15" s="398">
        <v>33.428750000000001</v>
      </c>
      <c r="AD15" s="399">
        <f t="shared" si="0"/>
        <v>0</v>
      </c>
      <c r="AE15" s="406">
        <f t="shared" si="11"/>
        <v>-33.428750000000001</v>
      </c>
      <c r="AF15" s="743"/>
      <c r="AG15" s="743"/>
      <c r="AH15" s="743"/>
      <c r="AI15" s="373"/>
      <c r="AJ15" s="374">
        <f t="shared" si="1"/>
        <v>0</v>
      </c>
      <c r="AK15" s="375">
        <f t="shared" si="2"/>
        <v>33.428750000000001</v>
      </c>
    </row>
    <row r="16" spans="1:47">
      <c r="A16" s="736"/>
      <c r="B16" s="737" t="s">
        <v>276</v>
      </c>
      <c r="C16" s="208" t="s">
        <v>277</v>
      </c>
      <c r="D16" s="208">
        <v>5</v>
      </c>
      <c r="E16" s="738">
        <v>52</v>
      </c>
      <c r="F16" s="739"/>
      <c r="G16" s="740"/>
      <c r="H16" s="738">
        <v>49</v>
      </c>
      <c r="I16" s="739"/>
      <c r="J16" s="741"/>
      <c r="K16" s="738">
        <v>25</v>
      </c>
      <c r="L16" s="739"/>
      <c r="M16" s="742"/>
      <c r="N16" s="738">
        <v>42.5</v>
      </c>
      <c r="O16" s="739"/>
      <c r="P16" s="741"/>
      <c r="Q16" s="738">
        <v>38.75</v>
      </c>
      <c r="R16" s="739"/>
      <c r="S16" s="742"/>
      <c r="T16" s="738">
        <v>59</v>
      </c>
      <c r="U16" s="739"/>
      <c r="V16" s="740"/>
      <c r="W16" s="738">
        <v>42.5</v>
      </c>
      <c r="X16" s="739"/>
      <c r="Y16" s="741"/>
      <c r="Z16" s="738">
        <v>48</v>
      </c>
      <c r="AA16" s="739"/>
      <c r="AB16" s="740"/>
      <c r="AC16" s="398">
        <v>44.59375</v>
      </c>
      <c r="AD16" s="399">
        <f t="shared" si="0"/>
        <v>0</v>
      </c>
      <c r="AE16" s="406">
        <f t="shared" si="11"/>
        <v>-44.59375</v>
      </c>
      <c r="AF16" s="743"/>
      <c r="AG16" s="743"/>
      <c r="AH16" s="743"/>
      <c r="AI16" s="373"/>
      <c r="AJ16" s="374">
        <f t="shared" si="1"/>
        <v>0</v>
      </c>
      <c r="AK16" s="375">
        <f t="shared" si="2"/>
        <v>44.59375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>
      <c r="A17" s="736"/>
      <c r="B17" s="737" t="s">
        <v>270</v>
      </c>
      <c r="C17" s="208" t="s">
        <v>271</v>
      </c>
      <c r="D17" s="208">
        <v>19</v>
      </c>
      <c r="E17" s="738">
        <v>62.67</v>
      </c>
      <c r="F17" s="739"/>
      <c r="G17" s="740"/>
      <c r="H17" s="738">
        <v>80.67</v>
      </c>
      <c r="I17" s="739"/>
      <c r="J17" s="741"/>
      <c r="K17" s="738">
        <v>38.33</v>
      </c>
      <c r="L17" s="739"/>
      <c r="M17" s="742"/>
      <c r="N17" s="738">
        <v>76.67</v>
      </c>
      <c r="O17" s="739"/>
      <c r="P17" s="741"/>
      <c r="Q17" s="738">
        <v>50</v>
      </c>
      <c r="R17" s="739"/>
      <c r="S17" s="742"/>
      <c r="T17" s="738">
        <v>52.27</v>
      </c>
      <c r="U17" s="739"/>
      <c r="V17" s="740"/>
      <c r="W17" s="738">
        <v>43.33</v>
      </c>
      <c r="X17" s="739"/>
      <c r="Y17" s="741"/>
      <c r="Z17" s="738">
        <v>45.33</v>
      </c>
      <c r="AA17" s="739"/>
      <c r="AB17" s="740"/>
      <c r="AC17" s="398">
        <v>56.158749999999991</v>
      </c>
      <c r="AD17" s="399">
        <f t="shared" si="0"/>
        <v>0</v>
      </c>
      <c r="AE17" s="406">
        <f t="shared" si="11"/>
        <v>-56.158749999999991</v>
      </c>
      <c r="AF17" s="743"/>
      <c r="AG17" s="743"/>
      <c r="AH17" s="743"/>
      <c r="AI17" s="373"/>
      <c r="AJ17" s="374">
        <f t="shared" si="1"/>
        <v>0</v>
      </c>
      <c r="AK17" s="375">
        <f t="shared" si="2"/>
        <v>56.158749999999998</v>
      </c>
    </row>
    <row r="18" spans="1:47" s="758" customFormat="1">
      <c r="A18" s="744">
        <v>1</v>
      </c>
      <c r="B18" s="745" t="s">
        <v>25</v>
      </c>
      <c r="C18" s="746" t="s">
        <v>26</v>
      </c>
      <c r="D18" s="746">
        <v>109</v>
      </c>
      <c r="E18" s="747">
        <v>45.14</v>
      </c>
      <c r="F18" s="748">
        <v>53.43</v>
      </c>
      <c r="G18" s="749">
        <f t="shared" ref="G18:G81" si="12">F18-E18</f>
        <v>8.2899999999999991</v>
      </c>
      <c r="H18" s="747">
        <v>59.14</v>
      </c>
      <c r="I18" s="748">
        <v>56.57</v>
      </c>
      <c r="J18" s="750">
        <f t="shared" ref="J18:J81" si="13">I18-H18</f>
        <v>-2.5700000000000003</v>
      </c>
      <c r="K18" s="747">
        <v>51.43</v>
      </c>
      <c r="L18" s="748">
        <v>68.569999999999993</v>
      </c>
      <c r="M18" s="751">
        <f t="shared" ref="M18:M81" si="14">L18-K18</f>
        <v>17.139999999999993</v>
      </c>
      <c r="N18" s="747">
        <v>73.569999999999993</v>
      </c>
      <c r="O18" s="748">
        <v>50</v>
      </c>
      <c r="P18" s="750">
        <f t="shared" ref="P18:P81" si="15">O18-N18</f>
        <v>-23.569999999999993</v>
      </c>
      <c r="Q18" s="747">
        <v>40.36</v>
      </c>
      <c r="R18" s="748">
        <v>40.93</v>
      </c>
      <c r="S18" s="751">
        <f t="shared" ref="S18:S81" si="16">R18-Q18</f>
        <v>0.57000000000000028</v>
      </c>
      <c r="T18" s="747">
        <v>66.13</v>
      </c>
      <c r="U18" s="748">
        <v>65.14</v>
      </c>
      <c r="V18" s="749">
        <f t="shared" ref="V18:V81" si="17">U18-T18</f>
        <v>-0.98999999999999488</v>
      </c>
      <c r="W18" s="747">
        <v>52.86</v>
      </c>
      <c r="X18" s="748">
        <v>68.569999999999993</v>
      </c>
      <c r="Y18" s="750">
        <f t="shared" ref="Y18:Y81" si="18">X18-W18</f>
        <v>15.709999999999994</v>
      </c>
      <c r="Z18" s="747">
        <v>64.569999999999993</v>
      </c>
      <c r="AA18" s="748">
        <v>66.86</v>
      </c>
      <c r="AB18" s="749">
        <f t="shared" ref="AB18:AB81" si="19">AA18-Z18</f>
        <v>2.2900000000000063</v>
      </c>
      <c r="AC18" s="752">
        <v>56.65</v>
      </c>
      <c r="AD18" s="753">
        <f t="shared" si="0"/>
        <v>58.758749999999999</v>
      </c>
      <c r="AE18" s="754">
        <f t="shared" si="11"/>
        <v>2.1087500000000006</v>
      </c>
      <c r="AF18" s="755">
        <v>8</v>
      </c>
      <c r="AG18" s="755">
        <v>8</v>
      </c>
      <c r="AH18" s="755">
        <v>8</v>
      </c>
      <c r="AI18" s="756"/>
      <c r="AJ18" s="756">
        <f t="shared" si="1"/>
        <v>58.758749999999999</v>
      </c>
      <c r="AK18" s="757">
        <f t="shared" si="2"/>
        <v>56.65</v>
      </c>
    </row>
    <row r="19" spans="1:47" s="758" customFormat="1">
      <c r="A19" s="744">
        <v>2</v>
      </c>
      <c r="B19" s="745" t="s">
        <v>27</v>
      </c>
      <c r="C19" s="746" t="s">
        <v>28</v>
      </c>
      <c r="D19" s="746">
        <v>86</v>
      </c>
      <c r="E19" s="747">
        <v>32</v>
      </c>
      <c r="F19" s="748">
        <v>49.6</v>
      </c>
      <c r="G19" s="749">
        <f t="shared" si="12"/>
        <v>17.600000000000001</v>
      </c>
      <c r="H19" s="747">
        <v>35.33</v>
      </c>
      <c r="I19" s="748">
        <v>45.6</v>
      </c>
      <c r="J19" s="750">
        <f t="shared" si="13"/>
        <v>10.270000000000003</v>
      </c>
      <c r="K19" s="747">
        <v>30</v>
      </c>
      <c r="L19" s="748">
        <v>54</v>
      </c>
      <c r="M19" s="751">
        <f t="shared" si="14"/>
        <v>24</v>
      </c>
      <c r="N19" s="747">
        <v>38.33</v>
      </c>
      <c r="O19" s="748">
        <v>61</v>
      </c>
      <c r="P19" s="750">
        <f t="shared" si="15"/>
        <v>22.67</v>
      </c>
      <c r="Q19" s="747">
        <v>29.17</v>
      </c>
      <c r="R19" s="748">
        <v>48.3</v>
      </c>
      <c r="S19" s="751">
        <f t="shared" si="16"/>
        <v>19.129999999999995</v>
      </c>
      <c r="T19" s="747">
        <v>39.799999999999997</v>
      </c>
      <c r="U19" s="748">
        <v>65.599999999999994</v>
      </c>
      <c r="V19" s="749">
        <f t="shared" si="17"/>
        <v>25.799999999999997</v>
      </c>
      <c r="W19" s="747">
        <v>28.33</v>
      </c>
      <c r="X19" s="748">
        <v>64</v>
      </c>
      <c r="Y19" s="750">
        <f t="shared" si="18"/>
        <v>35.67</v>
      </c>
      <c r="Z19" s="747">
        <v>33.33</v>
      </c>
      <c r="AA19" s="748">
        <v>73.599999999999994</v>
      </c>
      <c r="AB19" s="749">
        <f t="shared" si="19"/>
        <v>40.269999999999996</v>
      </c>
      <c r="AC19" s="752">
        <v>33.286249999999995</v>
      </c>
      <c r="AD19" s="753">
        <f t="shared" si="0"/>
        <v>57.712500000000006</v>
      </c>
      <c r="AE19" s="754">
        <f t="shared" si="11"/>
        <v>24.42625000000001</v>
      </c>
      <c r="AF19" s="755">
        <v>8</v>
      </c>
      <c r="AG19" s="755">
        <v>8</v>
      </c>
      <c r="AH19" s="755">
        <v>8</v>
      </c>
      <c r="AI19" s="756"/>
      <c r="AJ19" s="756">
        <f t="shared" si="1"/>
        <v>57.712500000000006</v>
      </c>
      <c r="AK19" s="757">
        <f t="shared" si="2"/>
        <v>33.286249999999995</v>
      </c>
    </row>
    <row r="20" spans="1:47" s="758" customFormat="1">
      <c r="A20" s="744">
        <v>3</v>
      </c>
      <c r="B20" s="745" t="s">
        <v>39</v>
      </c>
      <c r="C20" s="746" t="s">
        <v>40</v>
      </c>
      <c r="D20" s="746">
        <v>92</v>
      </c>
      <c r="E20" s="747">
        <v>61.69</v>
      </c>
      <c r="F20" s="748">
        <v>49.29</v>
      </c>
      <c r="G20" s="749">
        <f t="shared" si="12"/>
        <v>-12.399999999999999</v>
      </c>
      <c r="H20" s="747">
        <v>61.54</v>
      </c>
      <c r="I20" s="748">
        <v>49.29</v>
      </c>
      <c r="J20" s="750">
        <f t="shared" si="13"/>
        <v>-12.25</v>
      </c>
      <c r="K20" s="747">
        <v>52.31</v>
      </c>
      <c r="L20" s="748">
        <v>50</v>
      </c>
      <c r="M20" s="751">
        <f t="shared" si="14"/>
        <v>-2.3100000000000023</v>
      </c>
      <c r="N20" s="747">
        <v>90.38</v>
      </c>
      <c r="O20" s="748">
        <v>52.14</v>
      </c>
      <c r="P20" s="750">
        <f t="shared" si="15"/>
        <v>-38.239999999999995</v>
      </c>
      <c r="Q20" s="747">
        <v>44.62</v>
      </c>
      <c r="R20" s="748">
        <v>43.79</v>
      </c>
      <c r="S20" s="751">
        <f t="shared" si="16"/>
        <v>-0.82999999999999829</v>
      </c>
      <c r="T20" s="747">
        <v>70.430000000000007</v>
      </c>
      <c r="U20" s="748">
        <v>64.569999999999993</v>
      </c>
      <c r="V20" s="749">
        <f t="shared" si="17"/>
        <v>-5.8600000000000136</v>
      </c>
      <c r="W20" s="747">
        <v>70</v>
      </c>
      <c r="X20" s="748">
        <v>53.57</v>
      </c>
      <c r="Y20" s="750">
        <f t="shared" si="18"/>
        <v>-16.43</v>
      </c>
      <c r="Z20" s="747">
        <v>70.150000000000006</v>
      </c>
      <c r="AA20" s="748">
        <v>70</v>
      </c>
      <c r="AB20" s="749">
        <f t="shared" si="19"/>
        <v>-0.15000000000000568</v>
      </c>
      <c r="AC20" s="752">
        <v>65.14</v>
      </c>
      <c r="AD20" s="753">
        <f t="shared" si="0"/>
        <v>54.08124999999999</v>
      </c>
      <c r="AE20" s="754">
        <f t="shared" si="11"/>
        <v>-11.058750000000011</v>
      </c>
      <c r="AF20" s="755">
        <v>7</v>
      </c>
      <c r="AG20" s="755">
        <v>8</v>
      </c>
      <c r="AH20" s="755">
        <v>8</v>
      </c>
      <c r="AI20" s="756"/>
      <c r="AJ20" s="756">
        <f t="shared" si="1"/>
        <v>54.08124999999999</v>
      </c>
      <c r="AK20" s="757">
        <f t="shared" si="2"/>
        <v>65.14</v>
      </c>
    </row>
    <row r="21" spans="1:47" s="758" customFormat="1">
      <c r="A21" s="744">
        <v>4</v>
      </c>
      <c r="B21" s="745" t="s">
        <v>29</v>
      </c>
      <c r="C21" s="746" t="s">
        <v>30</v>
      </c>
      <c r="D21" s="746">
        <v>81</v>
      </c>
      <c r="E21" s="747">
        <v>75</v>
      </c>
      <c r="F21" s="748">
        <v>52.2</v>
      </c>
      <c r="G21" s="749">
        <f t="shared" si="12"/>
        <v>-22.799999999999997</v>
      </c>
      <c r="H21" s="747">
        <v>75.86</v>
      </c>
      <c r="I21" s="748">
        <v>47.8</v>
      </c>
      <c r="J21" s="750">
        <f t="shared" si="13"/>
        <v>-28.060000000000002</v>
      </c>
      <c r="K21" s="747">
        <v>66.430000000000007</v>
      </c>
      <c r="L21" s="748">
        <v>42.55</v>
      </c>
      <c r="M21" s="751">
        <f t="shared" si="14"/>
        <v>-23.88000000000001</v>
      </c>
      <c r="N21" s="747">
        <v>85.71</v>
      </c>
      <c r="O21" s="748">
        <v>44</v>
      </c>
      <c r="P21" s="750">
        <f t="shared" si="15"/>
        <v>-41.709999999999994</v>
      </c>
      <c r="Q21" s="747">
        <v>64.459999999999994</v>
      </c>
      <c r="R21" s="748">
        <v>51.1</v>
      </c>
      <c r="S21" s="751">
        <f t="shared" si="16"/>
        <v>-13.359999999999992</v>
      </c>
      <c r="T21" s="747">
        <v>78.66</v>
      </c>
      <c r="U21" s="748">
        <v>62.4</v>
      </c>
      <c r="V21" s="749">
        <f t="shared" si="17"/>
        <v>-16.259999999999998</v>
      </c>
      <c r="W21" s="747">
        <v>66.069999999999993</v>
      </c>
      <c r="X21" s="748">
        <v>59.5</v>
      </c>
      <c r="Y21" s="750">
        <f t="shared" si="18"/>
        <v>-6.5699999999999932</v>
      </c>
      <c r="Z21" s="747">
        <v>85.43</v>
      </c>
      <c r="AA21" s="748">
        <v>66</v>
      </c>
      <c r="AB21" s="749">
        <f t="shared" si="19"/>
        <v>-19.430000000000007</v>
      </c>
      <c r="AC21" s="752">
        <v>74.702500000000015</v>
      </c>
      <c r="AD21" s="753">
        <f t="shared" si="0"/>
        <v>53.193750000000001</v>
      </c>
      <c r="AE21" s="754">
        <f t="shared" si="11"/>
        <v>-21.508750000000013</v>
      </c>
      <c r="AF21" s="755">
        <v>8</v>
      </c>
      <c r="AG21" s="755">
        <v>8</v>
      </c>
      <c r="AH21" s="755">
        <v>8</v>
      </c>
      <c r="AI21" s="756"/>
      <c r="AJ21" s="756">
        <f t="shared" si="1"/>
        <v>53.193750000000001</v>
      </c>
      <c r="AK21" s="757">
        <f t="shared" si="2"/>
        <v>74.702500000000015</v>
      </c>
    </row>
    <row r="22" spans="1:47" s="758" customFormat="1">
      <c r="A22" s="744">
        <v>5</v>
      </c>
      <c r="B22" s="745" t="s">
        <v>31</v>
      </c>
      <c r="C22" s="746" t="s">
        <v>32</v>
      </c>
      <c r="D22" s="746">
        <v>44</v>
      </c>
      <c r="E22" s="759">
        <v>43</v>
      </c>
      <c r="F22" s="760">
        <v>36</v>
      </c>
      <c r="G22" s="749">
        <f t="shared" si="12"/>
        <v>-7</v>
      </c>
      <c r="H22" s="759">
        <v>40</v>
      </c>
      <c r="I22" s="760">
        <v>52</v>
      </c>
      <c r="J22" s="750">
        <f t="shared" si="13"/>
        <v>12</v>
      </c>
      <c r="K22" s="759">
        <v>26.25</v>
      </c>
      <c r="L22" s="760">
        <v>40</v>
      </c>
      <c r="M22" s="751">
        <f t="shared" si="14"/>
        <v>13.75</v>
      </c>
      <c r="N22" s="759">
        <v>50</v>
      </c>
      <c r="O22" s="760">
        <v>60</v>
      </c>
      <c r="P22" s="750">
        <f t="shared" si="15"/>
        <v>10</v>
      </c>
      <c r="Q22" s="759">
        <v>37.5</v>
      </c>
      <c r="R22" s="760">
        <v>38.5</v>
      </c>
      <c r="S22" s="751">
        <f t="shared" si="16"/>
        <v>1</v>
      </c>
      <c r="T22" s="759">
        <v>64.55</v>
      </c>
      <c r="U22" s="760">
        <v>76</v>
      </c>
      <c r="V22" s="749">
        <f t="shared" si="17"/>
        <v>11.450000000000003</v>
      </c>
      <c r="W22" s="759">
        <v>32.5</v>
      </c>
      <c r="X22" s="760">
        <v>50</v>
      </c>
      <c r="Y22" s="750">
        <f t="shared" si="18"/>
        <v>17.5</v>
      </c>
      <c r="Z22" s="759">
        <v>56</v>
      </c>
      <c r="AA22" s="760">
        <v>72</v>
      </c>
      <c r="AB22" s="749">
        <f t="shared" si="19"/>
        <v>16</v>
      </c>
      <c r="AC22" s="752">
        <v>43.725000000000001</v>
      </c>
      <c r="AD22" s="753">
        <f t="shared" si="0"/>
        <v>53.0625</v>
      </c>
      <c r="AE22" s="754">
        <f t="shared" si="11"/>
        <v>9.3374999999999986</v>
      </c>
      <c r="AF22" s="755">
        <v>5</v>
      </c>
      <c r="AG22" s="755">
        <v>6</v>
      </c>
      <c r="AH22" s="755">
        <v>6</v>
      </c>
      <c r="AI22" s="756"/>
      <c r="AJ22" s="756">
        <f t="shared" si="1"/>
        <v>53.0625</v>
      </c>
      <c r="AK22" s="757">
        <f t="shared" si="2"/>
        <v>43.725000000000001</v>
      </c>
    </row>
    <row r="23" spans="1:47" s="758" customFormat="1">
      <c r="A23" s="744">
        <v>6</v>
      </c>
      <c r="B23" s="745" t="s">
        <v>37</v>
      </c>
      <c r="C23" s="746" t="s">
        <v>38</v>
      </c>
      <c r="D23" s="746">
        <v>106</v>
      </c>
      <c r="E23" s="759">
        <v>60.59</v>
      </c>
      <c r="F23" s="760">
        <v>54.67</v>
      </c>
      <c r="G23" s="749">
        <f t="shared" si="12"/>
        <v>-5.9200000000000017</v>
      </c>
      <c r="H23" s="759">
        <v>56.82</v>
      </c>
      <c r="I23" s="760">
        <v>53.67</v>
      </c>
      <c r="J23" s="750">
        <f t="shared" si="13"/>
        <v>-3.1499999999999986</v>
      </c>
      <c r="K23" s="759">
        <v>35.74</v>
      </c>
      <c r="L23" s="760">
        <v>40.21</v>
      </c>
      <c r="M23" s="751">
        <f t="shared" si="14"/>
        <v>4.4699999999999989</v>
      </c>
      <c r="N23" s="759">
        <v>69.41</v>
      </c>
      <c r="O23" s="760">
        <v>38.33</v>
      </c>
      <c r="P23" s="750">
        <f t="shared" si="15"/>
        <v>-31.08</v>
      </c>
      <c r="Q23" s="759">
        <v>50.29</v>
      </c>
      <c r="R23" s="760">
        <v>40.75</v>
      </c>
      <c r="S23" s="751">
        <f t="shared" si="16"/>
        <v>-9.5399999999999991</v>
      </c>
      <c r="T23" s="759">
        <v>68.98</v>
      </c>
      <c r="U23" s="760">
        <v>59.33</v>
      </c>
      <c r="V23" s="749">
        <f t="shared" si="17"/>
        <v>-9.6500000000000057</v>
      </c>
      <c r="W23" s="759">
        <v>55.88</v>
      </c>
      <c r="X23" s="760">
        <v>59.58</v>
      </c>
      <c r="Y23" s="750">
        <f t="shared" si="18"/>
        <v>3.6999999999999957</v>
      </c>
      <c r="Z23" s="759">
        <v>70.349999999999994</v>
      </c>
      <c r="AA23" s="760">
        <v>61</v>
      </c>
      <c r="AB23" s="749">
        <f t="shared" si="19"/>
        <v>-9.3499999999999943</v>
      </c>
      <c r="AC23" s="752">
        <v>58.507499999999993</v>
      </c>
      <c r="AD23" s="753">
        <f t="shared" si="0"/>
        <v>50.942499999999995</v>
      </c>
      <c r="AE23" s="754">
        <f t="shared" si="11"/>
        <v>-7.5649999999999977</v>
      </c>
      <c r="AF23" s="755">
        <v>8</v>
      </c>
      <c r="AG23" s="755">
        <v>8</v>
      </c>
      <c r="AH23" s="755">
        <v>8</v>
      </c>
      <c r="AI23" s="756"/>
      <c r="AJ23" s="756">
        <f t="shared" si="1"/>
        <v>50.942499999999995</v>
      </c>
      <c r="AK23" s="757">
        <f t="shared" si="2"/>
        <v>58.507500000000007</v>
      </c>
    </row>
    <row r="24" spans="1:47" s="758" customFormat="1">
      <c r="A24" s="744">
        <v>7</v>
      </c>
      <c r="B24" s="745" t="s">
        <v>55</v>
      </c>
      <c r="C24" s="746" t="s">
        <v>56</v>
      </c>
      <c r="D24" s="746">
        <v>102</v>
      </c>
      <c r="E24" s="747">
        <v>49.69</v>
      </c>
      <c r="F24" s="748">
        <v>53.63</v>
      </c>
      <c r="G24" s="749">
        <f t="shared" si="12"/>
        <v>3.9400000000000048</v>
      </c>
      <c r="H24" s="747">
        <v>53.38</v>
      </c>
      <c r="I24" s="748">
        <v>49</v>
      </c>
      <c r="J24" s="750">
        <f t="shared" si="13"/>
        <v>-4.3800000000000026</v>
      </c>
      <c r="K24" s="747">
        <v>30.96</v>
      </c>
      <c r="L24" s="748">
        <v>38.28</v>
      </c>
      <c r="M24" s="751">
        <f t="shared" si="14"/>
        <v>7.32</v>
      </c>
      <c r="N24" s="747">
        <v>58.08</v>
      </c>
      <c r="O24" s="748">
        <v>48.75</v>
      </c>
      <c r="P24" s="750">
        <f t="shared" si="15"/>
        <v>-9.3299999999999983</v>
      </c>
      <c r="Q24" s="747">
        <v>43.08</v>
      </c>
      <c r="R24" s="748">
        <v>42.25</v>
      </c>
      <c r="S24" s="751">
        <f t="shared" si="16"/>
        <v>-0.82999999999999829</v>
      </c>
      <c r="T24" s="747">
        <v>61.31</v>
      </c>
      <c r="U24" s="748">
        <v>63</v>
      </c>
      <c r="V24" s="749">
        <f t="shared" si="17"/>
        <v>1.6899999999999977</v>
      </c>
      <c r="W24" s="747">
        <v>46.92</v>
      </c>
      <c r="X24" s="748">
        <v>52.19</v>
      </c>
      <c r="Y24" s="750">
        <f t="shared" si="18"/>
        <v>5.269999999999996</v>
      </c>
      <c r="Z24" s="747">
        <v>60.31</v>
      </c>
      <c r="AA24" s="748">
        <v>58.5</v>
      </c>
      <c r="AB24" s="749">
        <f t="shared" si="19"/>
        <v>-1.8100000000000023</v>
      </c>
      <c r="AC24" s="752">
        <v>50.466250000000002</v>
      </c>
      <c r="AD24" s="753">
        <f t="shared" si="0"/>
        <v>50.699999999999996</v>
      </c>
      <c r="AE24" s="754">
        <f t="shared" si="11"/>
        <v>0.23374999999999346</v>
      </c>
      <c r="AF24" s="755">
        <v>6</v>
      </c>
      <c r="AG24" s="755">
        <v>8</v>
      </c>
      <c r="AH24" s="755">
        <v>7</v>
      </c>
      <c r="AI24" s="756"/>
      <c r="AJ24" s="756">
        <f t="shared" si="1"/>
        <v>50.699999999999996</v>
      </c>
      <c r="AK24" s="757">
        <f t="shared" si="2"/>
        <v>50.466250000000002</v>
      </c>
      <c r="AL24" s="761"/>
      <c r="AM24" s="761"/>
      <c r="AN24" s="761"/>
      <c r="AO24" s="761"/>
      <c r="AP24" s="761"/>
      <c r="AQ24" s="761"/>
      <c r="AR24" s="761"/>
      <c r="AS24" s="761"/>
      <c r="AT24" s="761"/>
      <c r="AU24" s="761"/>
    </row>
    <row r="25" spans="1:47" s="758" customFormat="1">
      <c r="A25" s="744">
        <v>8</v>
      </c>
      <c r="B25" s="745" t="s">
        <v>41</v>
      </c>
      <c r="C25" s="746" t="s">
        <v>42</v>
      </c>
      <c r="D25" s="746">
        <v>55</v>
      </c>
      <c r="E25" s="747">
        <v>43.2</v>
      </c>
      <c r="F25" s="748">
        <v>54.57</v>
      </c>
      <c r="G25" s="749">
        <f t="shared" si="12"/>
        <v>11.369999999999997</v>
      </c>
      <c r="H25" s="747">
        <v>43.6</v>
      </c>
      <c r="I25" s="748">
        <v>49.14</v>
      </c>
      <c r="J25" s="750">
        <f t="shared" si="13"/>
        <v>5.5399999999999991</v>
      </c>
      <c r="K25" s="747">
        <v>28.5</v>
      </c>
      <c r="L25" s="748">
        <v>38.57</v>
      </c>
      <c r="M25" s="751">
        <f t="shared" si="14"/>
        <v>10.07</v>
      </c>
      <c r="N25" s="747">
        <v>45</v>
      </c>
      <c r="O25" s="748">
        <v>32.86</v>
      </c>
      <c r="P25" s="750">
        <f t="shared" si="15"/>
        <v>-12.14</v>
      </c>
      <c r="Q25" s="747">
        <v>33.5</v>
      </c>
      <c r="R25" s="748">
        <v>45</v>
      </c>
      <c r="S25" s="751">
        <f t="shared" si="16"/>
        <v>11.5</v>
      </c>
      <c r="T25" s="747">
        <v>56.18</v>
      </c>
      <c r="U25" s="748">
        <v>55.43</v>
      </c>
      <c r="V25" s="749">
        <f t="shared" si="17"/>
        <v>-0.75</v>
      </c>
      <c r="W25" s="747">
        <v>46</v>
      </c>
      <c r="X25" s="748">
        <v>57.86</v>
      </c>
      <c r="Y25" s="750">
        <f t="shared" si="18"/>
        <v>11.86</v>
      </c>
      <c r="Z25" s="747">
        <v>51.2</v>
      </c>
      <c r="AA25" s="748">
        <v>66.86</v>
      </c>
      <c r="AB25" s="749">
        <f t="shared" si="19"/>
        <v>15.659999999999997</v>
      </c>
      <c r="AC25" s="752">
        <v>43.397500000000001</v>
      </c>
      <c r="AD25" s="753">
        <f t="shared" si="0"/>
        <v>50.036250000000003</v>
      </c>
      <c r="AE25" s="754">
        <f t="shared" si="11"/>
        <v>6.6387500000000017</v>
      </c>
      <c r="AF25" s="755">
        <v>6</v>
      </c>
      <c r="AG25" s="755">
        <v>7</v>
      </c>
      <c r="AH25" s="755">
        <v>7</v>
      </c>
      <c r="AI25" s="756"/>
      <c r="AJ25" s="756">
        <f t="shared" si="1"/>
        <v>50.036250000000003</v>
      </c>
      <c r="AK25" s="757">
        <f t="shared" si="2"/>
        <v>43.397500000000001</v>
      </c>
      <c r="AL25" s="761"/>
      <c r="AM25" s="761"/>
      <c r="AN25" s="761"/>
      <c r="AO25" s="761"/>
      <c r="AP25" s="761"/>
      <c r="AQ25" s="761"/>
      <c r="AR25" s="761"/>
      <c r="AS25" s="761"/>
      <c r="AT25" s="761"/>
      <c r="AU25" s="761"/>
    </row>
    <row r="26" spans="1:47" s="758" customFormat="1">
      <c r="A26" s="744">
        <v>9</v>
      </c>
      <c r="B26" s="745" t="s">
        <v>83</v>
      </c>
      <c r="C26" s="746" t="s">
        <v>84</v>
      </c>
      <c r="D26" s="746">
        <v>89</v>
      </c>
      <c r="E26" s="747">
        <v>55.33</v>
      </c>
      <c r="F26" s="748">
        <v>51.75</v>
      </c>
      <c r="G26" s="749">
        <f t="shared" si="12"/>
        <v>-3.5799999999999983</v>
      </c>
      <c r="H26" s="747">
        <v>59.11</v>
      </c>
      <c r="I26" s="748">
        <v>43.25</v>
      </c>
      <c r="J26" s="750">
        <f t="shared" si="13"/>
        <v>-15.86</v>
      </c>
      <c r="K26" s="747">
        <v>32.78</v>
      </c>
      <c r="L26" s="748">
        <v>40.630000000000003</v>
      </c>
      <c r="M26" s="751">
        <f t="shared" si="14"/>
        <v>7.8500000000000014</v>
      </c>
      <c r="N26" s="747">
        <v>52.78</v>
      </c>
      <c r="O26" s="748">
        <v>37.5</v>
      </c>
      <c r="P26" s="750">
        <f t="shared" si="15"/>
        <v>-15.280000000000001</v>
      </c>
      <c r="Q26" s="747">
        <v>40</v>
      </c>
      <c r="R26" s="748">
        <v>38.44</v>
      </c>
      <c r="S26" s="751">
        <f t="shared" si="16"/>
        <v>-1.5600000000000023</v>
      </c>
      <c r="T26" s="747">
        <v>57.9</v>
      </c>
      <c r="U26" s="748">
        <v>56.5</v>
      </c>
      <c r="V26" s="749">
        <f t="shared" si="17"/>
        <v>-1.3999999999999986</v>
      </c>
      <c r="W26" s="747">
        <v>52.22</v>
      </c>
      <c r="X26" s="748">
        <v>58.75</v>
      </c>
      <c r="Y26" s="750">
        <f t="shared" si="18"/>
        <v>6.5300000000000011</v>
      </c>
      <c r="Z26" s="747">
        <v>67.11</v>
      </c>
      <c r="AA26" s="748">
        <v>55</v>
      </c>
      <c r="AB26" s="749">
        <f t="shared" si="19"/>
        <v>-12.11</v>
      </c>
      <c r="AC26" s="752">
        <v>52.153750000000002</v>
      </c>
      <c r="AD26" s="753">
        <f t="shared" si="0"/>
        <v>47.727499999999999</v>
      </c>
      <c r="AE26" s="754">
        <f t="shared" si="11"/>
        <v>-4.4262500000000031</v>
      </c>
      <c r="AF26" s="755">
        <v>5</v>
      </c>
      <c r="AG26" s="755">
        <v>8</v>
      </c>
      <c r="AH26" s="755">
        <v>7</v>
      </c>
      <c r="AI26" s="756"/>
      <c r="AJ26" s="756">
        <f t="shared" si="1"/>
        <v>47.727499999999999</v>
      </c>
      <c r="AK26" s="757">
        <f t="shared" si="2"/>
        <v>52.153750000000002</v>
      </c>
      <c r="AL26" s="761"/>
      <c r="AM26" s="761"/>
      <c r="AN26" s="761"/>
      <c r="AO26" s="761"/>
      <c r="AP26" s="761"/>
      <c r="AQ26" s="761"/>
      <c r="AR26" s="761"/>
      <c r="AS26" s="761"/>
      <c r="AT26" s="761"/>
      <c r="AU26" s="761"/>
    </row>
    <row r="27" spans="1:47" s="758" customFormat="1">
      <c r="A27" s="744">
        <v>10</v>
      </c>
      <c r="B27" s="745" t="s">
        <v>89</v>
      </c>
      <c r="C27" s="746" t="s">
        <v>90</v>
      </c>
      <c r="D27" s="746">
        <v>64</v>
      </c>
      <c r="E27" s="747">
        <v>48.4</v>
      </c>
      <c r="F27" s="748">
        <v>45.33</v>
      </c>
      <c r="G27" s="749">
        <f t="shared" si="12"/>
        <v>-3.0700000000000003</v>
      </c>
      <c r="H27" s="747">
        <v>61.2</v>
      </c>
      <c r="I27" s="748">
        <v>47.67</v>
      </c>
      <c r="J27" s="750">
        <f t="shared" si="13"/>
        <v>-13.530000000000001</v>
      </c>
      <c r="K27" s="747">
        <v>31</v>
      </c>
      <c r="L27" s="748">
        <v>40.42</v>
      </c>
      <c r="M27" s="751">
        <f t="shared" si="14"/>
        <v>9.4200000000000017</v>
      </c>
      <c r="N27" s="747">
        <v>74</v>
      </c>
      <c r="O27" s="748">
        <v>42.5</v>
      </c>
      <c r="P27" s="750">
        <f t="shared" si="15"/>
        <v>-31.5</v>
      </c>
      <c r="Q27" s="747">
        <v>36.5</v>
      </c>
      <c r="R27" s="748">
        <v>42.92</v>
      </c>
      <c r="S27" s="751">
        <f t="shared" si="16"/>
        <v>6.4200000000000017</v>
      </c>
      <c r="T27" s="747">
        <v>67.540000000000006</v>
      </c>
      <c r="U27" s="748">
        <v>57.33</v>
      </c>
      <c r="V27" s="749">
        <f t="shared" si="17"/>
        <v>-10.210000000000008</v>
      </c>
      <c r="W27" s="747">
        <v>45</v>
      </c>
      <c r="X27" s="748">
        <v>46.67</v>
      </c>
      <c r="Y27" s="750">
        <f t="shared" si="18"/>
        <v>1.6700000000000017</v>
      </c>
      <c r="Z27" s="747">
        <v>60</v>
      </c>
      <c r="AA27" s="748">
        <v>58.67</v>
      </c>
      <c r="AB27" s="749">
        <f t="shared" si="19"/>
        <v>-1.3299999999999983</v>
      </c>
      <c r="AC27" s="752">
        <v>52.955000000000005</v>
      </c>
      <c r="AD27" s="753">
        <f t="shared" si="0"/>
        <v>47.688750000000006</v>
      </c>
      <c r="AE27" s="754">
        <f t="shared" si="11"/>
        <v>-5.2662499999999994</v>
      </c>
      <c r="AF27" s="755">
        <v>5</v>
      </c>
      <c r="AG27" s="755">
        <v>7</v>
      </c>
      <c r="AH27" s="755">
        <v>6</v>
      </c>
      <c r="AI27" s="756"/>
      <c r="AJ27" s="756">
        <f t="shared" si="1"/>
        <v>47.688750000000006</v>
      </c>
      <c r="AK27" s="757">
        <f t="shared" si="2"/>
        <v>52.954999999999998</v>
      </c>
      <c r="AL27" s="761"/>
      <c r="AM27" s="761"/>
      <c r="AN27" s="761"/>
      <c r="AO27" s="761"/>
      <c r="AP27" s="761"/>
      <c r="AQ27" s="761"/>
      <c r="AR27" s="761"/>
      <c r="AS27" s="761"/>
      <c r="AT27" s="761"/>
      <c r="AU27" s="761"/>
    </row>
    <row r="28" spans="1:47" s="758" customFormat="1">
      <c r="A28" s="744">
        <v>11</v>
      </c>
      <c r="B28" s="762" t="s">
        <v>67</v>
      </c>
      <c r="C28" s="763" t="s">
        <v>68</v>
      </c>
      <c r="D28" s="763">
        <v>110</v>
      </c>
      <c r="E28" s="764">
        <v>46.22</v>
      </c>
      <c r="F28" s="765">
        <v>47.71</v>
      </c>
      <c r="G28" s="766">
        <f t="shared" si="12"/>
        <v>1.490000000000002</v>
      </c>
      <c r="H28" s="764">
        <v>40.44</v>
      </c>
      <c r="I28" s="765">
        <v>42.86</v>
      </c>
      <c r="J28" s="767">
        <f t="shared" si="13"/>
        <v>2.4200000000000017</v>
      </c>
      <c r="K28" s="764">
        <v>28.33</v>
      </c>
      <c r="L28" s="765">
        <v>30.71</v>
      </c>
      <c r="M28" s="768">
        <f t="shared" si="14"/>
        <v>2.3800000000000026</v>
      </c>
      <c r="N28" s="764">
        <v>55</v>
      </c>
      <c r="O28" s="765">
        <v>45</v>
      </c>
      <c r="P28" s="767">
        <f t="shared" si="15"/>
        <v>-10</v>
      </c>
      <c r="Q28" s="764">
        <v>36.67</v>
      </c>
      <c r="R28" s="765">
        <v>41.5</v>
      </c>
      <c r="S28" s="768">
        <f t="shared" si="16"/>
        <v>4.8299999999999983</v>
      </c>
      <c r="T28" s="764">
        <v>53.99</v>
      </c>
      <c r="U28" s="765">
        <v>52</v>
      </c>
      <c r="V28" s="766">
        <f t="shared" si="17"/>
        <v>-1.990000000000002</v>
      </c>
      <c r="W28" s="764">
        <v>30.56</v>
      </c>
      <c r="X28" s="765">
        <v>54.29</v>
      </c>
      <c r="Y28" s="767">
        <f t="shared" si="18"/>
        <v>23.73</v>
      </c>
      <c r="Z28" s="764">
        <v>46.22</v>
      </c>
      <c r="AA28" s="765">
        <v>64</v>
      </c>
      <c r="AB28" s="766">
        <f t="shared" si="19"/>
        <v>17.78</v>
      </c>
      <c r="AC28" s="769">
        <v>42.178749999999994</v>
      </c>
      <c r="AD28" s="770">
        <f t="shared" si="0"/>
        <v>47.258749999999999</v>
      </c>
      <c r="AE28" s="771">
        <f t="shared" si="11"/>
        <v>5.0800000000000054</v>
      </c>
      <c r="AF28" s="772">
        <v>4</v>
      </c>
      <c r="AG28" s="772">
        <v>6</v>
      </c>
      <c r="AH28" s="772">
        <v>5</v>
      </c>
      <c r="AI28" s="756"/>
      <c r="AJ28" s="756">
        <f t="shared" si="1"/>
        <v>47.258749999999999</v>
      </c>
      <c r="AK28" s="757">
        <f t="shared" si="2"/>
        <v>42.178750000000008</v>
      </c>
      <c r="AL28" s="761"/>
      <c r="AM28" s="761"/>
      <c r="AN28" s="761"/>
      <c r="AO28" s="761"/>
      <c r="AP28" s="761"/>
      <c r="AQ28" s="761"/>
      <c r="AR28" s="761"/>
      <c r="AS28" s="761"/>
      <c r="AT28" s="761"/>
      <c r="AU28" s="761"/>
    </row>
    <row r="29" spans="1:47" s="758" customFormat="1">
      <c r="A29" s="744">
        <v>12</v>
      </c>
      <c r="B29" s="773" t="s">
        <v>65</v>
      </c>
      <c r="C29" s="774" t="s">
        <v>66</v>
      </c>
      <c r="D29" s="774">
        <v>107</v>
      </c>
      <c r="E29" s="775">
        <v>50.27</v>
      </c>
      <c r="F29" s="776">
        <v>50</v>
      </c>
      <c r="G29" s="777">
        <f t="shared" si="12"/>
        <v>-0.27000000000000313</v>
      </c>
      <c r="H29" s="775">
        <v>60.53</v>
      </c>
      <c r="I29" s="776">
        <v>49.4</v>
      </c>
      <c r="J29" s="778">
        <f t="shared" si="13"/>
        <v>-11.130000000000003</v>
      </c>
      <c r="K29" s="775">
        <v>36.33</v>
      </c>
      <c r="L29" s="776">
        <v>35</v>
      </c>
      <c r="M29" s="779">
        <f t="shared" si="14"/>
        <v>-1.3299999999999983</v>
      </c>
      <c r="N29" s="775">
        <v>56.67</v>
      </c>
      <c r="O29" s="776">
        <v>31.5</v>
      </c>
      <c r="P29" s="778">
        <f t="shared" si="15"/>
        <v>-25.17</v>
      </c>
      <c r="Q29" s="775">
        <v>34.5</v>
      </c>
      <c r="R29" s="776">
        <v>40.15</v>
      </c>
      <c r="S29" s="779">
        <f t="shared" si="16"/>
        <v>5.6499999999999986</v>
      </c>
      <c r="T29" s="775">
        <v>55.17</v>
      </c>
      <c r="U29" s="776">
        <v>56.4</v>
      </c>
      <c r="V29" s="777">
        <f t="shared" si="17"/>
        <v>1.2299999999999969</v>
      </c>
      <c r="W29" s="775">
        <v>50.33</v>
      </c>
      <c r="X29" s="776">
        <v>55</v>
      </c>
      <c r="Y29" s="778">
        <f t="shared" si="18"/>
        <v>4.6700000000000017</v>
      </c>
      <c r="Z29" s="775">
        <v>56.53</v>
      </c>
      <c r="AA29" s="776">
        <v>58.4</v>
      </c>
      <c r="AB29" s="777">
        <f t="shared" si="19"/>
        <v>1.8699999999999974</v>
      </c>
      <c r="AC29" s="780">
        <v>50.041250000000005</v>
      </c>
      <c r="AD29" s="781">
        <f t="shared" si="0"/>
        <v>46.981249999999996</v>
      </c>
      <c r="AE29" s="782">
        <f t="shared" si="11"/>
        <v>-3.0600000000000094</v>
      </c>
      <c r="AF29" s="783">
        <v>5</v>
      </c>
      <c r="AG29" s="783">
        <v>7</v>
      </c>
      <c r="AH29" s="783">
        <v>6</v>
      </c>
      <c r="AI29" s="756"/>
      <c r="AJ29" s="756">
        <f t="shared" si="1"/>
        <v>46.981249999999996</v>
      </c>
      <c r="AK29" s="757">
        <f t="shared" si="2"/>
        <v>50.041250000000005</v>
      </c>
      <c r="AL29" s="761"/>
      <c r="AM29" s="761"/>
      <c r="AN29" s="761"/>
      <c r="AO29" s="761"/>
      <c r="AP29" s="761"/>
      <c r="AQ29" s="761"/>
      <c r="AR29" s="761"/>
      <c r="AS29" s="761"/>
      <c r="AT29" s="761"/>
      <c r="AU29" s="761"/>
    </row>
    <row r="30" spans="1:47" s="758" customFormat="1">
      <c r="A30" s="744">
        <v>13</v>
      </c>
      <c r="B30" s="745" t="s">
        <v>133</v>
      </c>
      <c r="C30" s="746" t="s">
        <v>134</v>
      </c>
      <c r="D30" s="746">
        <v>95</v>
      </c>
      <c r="E30" s="747">
        <v>42.4</v>
      </c>
      <c r="F30" s="748">
        <v>46.67</v>
      </c>
      <c r="G30" s="749">
        <f t="shared" si="12"/>
        <v>4.2700000000000031</v>
      </c>
      <c r="H30" s="747">
        <v>51.2</v>
      </c>
      <c r="I30" s="748">
        <v>43.67</v>
      </c>
      <c r="J30" s="750">
        <f t="shared" si="13"/>
        <v>-7.5300000000000011</v>
      </c>
      <c r="K30" s="747">
        <v>30.5</v>
      </c>
      <c r="L30" s="748">
        <v>36.67</v>
      </c>
      <c r="M30" s="751">
        <f t="shared" si="14"/>
        <v>6.1700000000000017</v>
      </c>
      <c r="N30" s="747">
        <v>43</v>
      </c>
      <c r="O30" s="748">
        <v>35.42</v>
      </c>
      <c r="P30" s="750">
        <f t="shared" si="15"/>
        <v>-7.5799999999999983</v>
      </c>
      <c r="Q30" s="747">
        <v>40.5</v>
      </c>
      <c r="R30" s="748">
        <v>39.92</v>
      </c>
      <c r="S30" s="751">
        <f t="shared" si="16"/>
        <v>-0.57999999999999829</v>
      </c>
      <c r="T30" s="747">
        <v>60.72</v>
      </c>
      <c r="U30" s="748">
        <v>58</v>
      </c>
      <c r="V30" s="749">
        <f t="shared" si="17"/>
        <v>-2.7199999999999989</v>
      </c>
      <c r="W30" s="747">
        <v>54</v>
      </c>
      <c r="X30" s="748">
        <v>56.67</v>
      </c>
      <c r="Y30" s="750">
        <f t="shared" si="18"/>
        <v>2.6700000000000017</v>
      </c>
      <c r="Z30" s="747">
        <v>53.6</v>
      </c>
      <c r="AA30" s="748">
        <v>58.67</v>
      </c>
      <c r="AB30" s="749">
        <f t="shared" si="19"/>
        <v>5.07</v>
      </c>
      <c r="AC30" s="752">
        <v>46.990000000000009</v>
      </c>
      <c r="AD30" s="753">
        <f t="shared" si="0"/>
        <v>46.961250000000007</v>
      </c>
      <c r="AE30" s="754">
        <f t="shared" si="11"/>
        <v>-2.8750000000002274E-2</v>
      </c>
      <c r="AF30" s="755">
        <v>3</v>
      </c>
      <c r="AG30" s="755">
        <v>8</v>
      </c>
      <c r="AH30" s="755">
        <v>5</v>
      </c>
      <c r="AI30" s="756"/>
      <c r="AJ30" s="756">
        <f t="shared" si="1"/>
        <v>46.961250000000007</v>
      </c>
      <c r="AK30" s="757">
        <f t="shared" si="2"/>
        <v>46.99</v>
      </c>
    </row>
    <row r="31" spans="1:47" s="758" customFormat="1">
      <c r="A31" s="744">
        <v>14</v>
      </c>
      <c r="B31" s="745" t="s">
        <v>113</v>
      </c>
      <c r="C31" s="746" t="s">
        <v>114</v>
      </c>
      <c r="D31" s="746">
        <v>87</v>
      </c>
      <c r="E31" s="747">
        <v>45</v>
      </c>
      <c r="F31" s="748">
        <v>46.57</v>
      </c>
      <c r="G31" s="749">
        <f t="shared" si="12"/>
        <v>1.5700000000000003</v>
      </c>
      <c r="H31" s="747">
        <v>36.5</v>
      </c>
      <c r="I31" s="748">
        <v>43.14</v>
      </c>
      <c r="J31" s="750">
        <f t="shared" si="13"/>
        <v>6.6400000000000006</v>
      </c>
      <c r="K31" s="747">
        <v>45</v>
      </c>
      <c r="L31" s="748">
        <v>30</v>
      </c>
      <c r="M31" s="751">
        <f t="shared" si="14"/>
        <v>-15</v>
      </c>
      <c r="N31" s="747">
        <v>52.5</v>
      </c>
      <c r="O31" s="748">
        <v>38.57</v>
      </c>
      <c r="P31" s="750">
        <f t="shared" si="15"/>
        <v>-13.93</v>
      </c>
      <c r="Q31" s="747">
        <v>31.88</v>
      </c>
      <c r="R31" s="748">
        <v>41.93</v>
      </c>
      <c r="S31" s="751">
        <f t="shared" si="16"/>
        <v>10.050000000000001</v>
      </c>
      <c r="T31" s="747">
        <v>50.63</v>
      </c>
      <c r="U31" s="748">
        <v>59.43</v>
      </c>
      <c r="V31" s="749">
        <f t="shared" si="17"/>
        <v>8.7999999999999972</v>
      </c>
      <c r="W31" s="747">
        <v>41.25</v>
      </c>
      <c r="X31" s="748">
        <v>56.43</v>
      </c>
      <c r="Y31" s="750">
        <f t="shared" si="18"/>
        <v>15.18</v>
      </c>
      <c r="Z31" s="747">
        <v>55</v>
      </c>
      <c r="AA31" s="748">
        <v>57.71</v>
      </c>
      <c r="AB31" s="749">
        <f t="shared" si="19"/>
        <v>2.7100000000000009</v>
      </c>
      <c r="AC31" s="752">
        <v>44.72</v>
      </c>
      <c r="AD31" s="753">
        <f t="shared" si="0"/>
        <v>46.722499999999997</v>
      </c>
      <c r="AE31" s="754">
        <f t="shared" si="11"/>
        <v>2.0024999999999977</v>
      </c>
      <c r="AF31" s="755">
        <v>4</v>
      </c>
      <c r="AG31" s="755">
        <v>7</v>
      </c>
      <c r="AH31" s="755">
        <v>6</v>
      </c>
      <c r="AI31" s="756"/>
      <c r="AJ31" s="756">
        <f t="shared" si="1"/>
        <v>46.722499999999997</v>
      </c>
      <c r="AK31" s="757">
        <f t="shared" si="2"/>
        <v>44.72</v>
      </c>
    </row>
    <row r="32" spans="1:47" s="758" customFormat="1">
      <c r="A32" s="744">
        <v>15</v>
      </c>
      <c r="B32" s="745" t="s">
        <v>125</v>
      </c>
      <c r="C32" s="746" t="s">
        <v>126</v>
      </c>
      <c r="D32" s="746">
        <v>33</v>
      </c>
      <c r="E32" s="747">
        <v>36.33</v>
      </c>
      <c r="F32" s="748">
        <v>49.4</v>
      </c>
      <c r="G32" s="749">
        <f t="shared" si="12"/>
        <v>13.07</v>
      </c>
      <c r="H32" s="747">
        <v>39</v>
      </c>
      <c r="I32" s="748">
        <v>44.6</v>
      </c>
      <c r="J32" s="750">
        <f t="shared" si="13"/>
        <v>5.6000000000000014</v>
      </c>
      <c r="K32" s="747">
        <v>25.42</v>
      </c>
      <c r="L32" s="748">
        <v>36.75</v>
      </c>
      <c r="M32" s="751">
        <f t="shared" si="14"/>
        <v>11.329999999999998</v>
      </c>
      <c r="N32" s="747">
        <v>56.67</v>
      </c>
      <c r="O32" s="748">
        <v>36.5</v>
      </c>
      <c r="P32" s="750">
        <f t="shared" si="15"/>
        <v>-20.170000000000002</v>
      </c>
      <c r="Q32" s="747">
        <v>42.92</v>
      </c>
      <c r="R32" s="748">
        <v>40.85</v>
      </c>
      <c r="S32" s="751">
        <f t="shared" si="16"/>
        <v>-2.0700000000000003</v>
      </c>
      <c r="T32" s="747">
        <v>61.92</v>
      </c>
      <c r="U32" s="748">
        <v>59.6</v>
      </c>
      <c r="V32" s="749">
        <f t="shared" si="17"/>
        <v>-2.3200000000000003</v>
      </c>
      <c r="W32" s="747">
        <v>39.17</v>
      </c>
      <c r="X32" s="748">
        <v>51</v>
      </c>
      <c r="Y32" s="750">
        <f t="shared" si="18"/>
        <v>11.829999999999998</v>
      </c>
      <c r="Z32" s="747">
        <v>52</v>
      </c>
      <c r="AA32" s="748">
        <v>54.8</v>
      </c>
      <c r="AB32" s="749">
        <f t="shared" si="19"/>
        <v>2.7999999999999972</v>
      </c>
      <c r="AC32" s="752">
        <v>44.178750000000008</v>
      </c>
      <c r="AD32" s="753">
        <f t="shared" si="0"/>
        <v>46.6875</v>
      </c>
      <c r="AE32" s="754">
        <f t="shared" si="11"/>
        <v>2.508749999999992</v>
      </c>
      <c r="AF32" s="755">
        <v>3</v>
      </c>
      <c r="AG32" s="755">
        <v>8</v>
      </c>
      <c r="AH32" s="755">
        <v>6</v>
      </c>
      <c r="AI32" s="756"/>
      <c r="AJ32" s="756">
        <f t="shared" si="1"/>
        <v>46.6875</v>
      </c>
      <c r="AK32" s="757">
        <f t="shared" si="2"/>
        <v>44.178750000000008</v>
      </c>
    </row>
    <row r="33" spans="1:47" s="758" customFormat="1">
      <c r="A33" s="744">
        <v>16</v>
      </c>
      <c r="B33" s="745" t="s">
        <v>111</v>
      </c>
      <c r="C33" s="746" t="s">
        <v>112</v>
      </c>
      <c r="D33" s="746">
        <v>82</v>
      </c>
      <c r="E33" s="747">
        <v>50.67</v>
      </c>
      <c r="F33" s="748">
        <v>46.29</v>
      </c>
      <c r="G33" s="749">
        <f t="shared" si="12"/>
        <v>-4.3800000000000026</v>
      </c>
      <c r="H33" s="747">
        <v>64.22</v>
      </c>
      <c r="I33" s="748">
        <v>48.57</v>
      </c>
      <c r="J33" s="750">
        <f t="shared" si="13"/>
        <v>-15.649999999999999</v>
      </c>
      <c r="K33" s="747">
        <v>28.61</v>
      </c>
      <c r="L33" s="748">
        <v>33.57</v>
      </c>
      <c r="M33" s="751">
        <f t="shared" si="14"/>
        <v>4.9600000000000009</v>
      </c>
      <c r="N33" s="747">
        <v>53.89</v>
      </c>
      <c r="O33" s="748">
        <v>35</v>
      </c>
      <c r="P33" s="750">
        <f t="shared" si="15"/>
        <v>-18.89</v>
      </c>
      <c r="Q33" s="747">
        <v>51.94</v>
      </c>
      <c r="R33" s="748">
        <v>39.71</v>
      </c>
      <c r="S33" s="751">
        <f t="shared" si="16"/>
        <v>-12.229999999999997</v>
      </c>
      <c r="T33" s="747">
        <v>78.489999999999995</v>
      </c>
      <c r="U33" s="748">
        <v>56</v>
      </c>
      <c r="V33" s="749">
        <f t="shared" si="17"/>
        <v>-22.489999999999995</v>
      </c>
      <c r="W33" s="747">
        <v>52.78</v>
      </c>
      <c r="X33" s="748">
        <v>50</v>
      </c>
      <c r="Y33" s="750">
        <f t="shared" si="18"/>
        <v>-2.7800000000000011</v>
      </c>
      <c r="Z33" s="747">
        <v>69.78</v>
      </c>
      <c r="AA33" s="748">
        <v>63.43</v>
      </c>
      <c r="AB33" s="749">
        <f t="shared" si="19"/>
        <v>-6.3500000000000014</v>
      </c>
      <c r="AC33" s="752">
        <v>56.297499999999999</v>
      </c>
      <c r="AD33" s="753">
        <f t="shared" si="0"/>
        <v>46.571249999999999</v>
      </c>
      <c r="AE33" s="754">
        <f t="shared" si="11"/>
        <v>-9.7262500000000003</v>
      </c>
      <c r="AF33" s="755">
        <v>3</v>
      </c>
      <c r="AG33" s="755">
        <v>6</v>
      </c>
      <c r="AH33" s="755">
        <v>5</v>
      </c>
      <c r="AI33" s="756"/>
      <c r="AJ33" s="756">
        <f t="shared" si="1"/>
        <v>46.571249999999999</v>
      </c>
      <c r="AK33" s="757">
        <f t="shared" si="2"/>
        <v>56.297499999999999</v>
      </c>
      <c r="AL33" s="761"/>
      <c r="AM33" s="761"/>
      <c r="AN33" s="761"/>
      <c r="AO33" s="761"/>
      <c r="AP33" s="761"/>
      <c r="AQ33" s="761"/>
      <c r="AR33" s="761"/>
      <c r="AS33" s="761"/>
      <c r="AT33" s="761"/>
      <c r="AU33" s="761"/>
    </row>
    <row r="34" spans="1:47" s="758" customFormat="1">
      <c r="A34" s="744">
        <v>17</v>
      </c>
      <c r="B34" s="745" t="s">
        <v>93</v>
      </c>
      <c r="C34" s="746" t="s">
        <v>94</v>
      </c>
      <c r="D34" s="746">
        <v>72</v>
      </c>
      <c r="E34" s="747">
        <v>43.23</v>
      </c>
      <c r="F34" s="748">
        <v>46.62</v>
      </c>
      <c r="G34" s="749">
        <f t="shared" si="12"/>
        <v>3.3900000000000006</v>
      </c>
      <c r="H34" s="747">
        <v>53.38</v>
      </c>
      <c r="I34" s="748">
        <v>45.85</v>
      </c>
      <c r="J34" s="750">
        <f t="shared" si="13"/>
        <v>-7.5300000000000011</v>
      </c>
      <c r="K34" s="747">
        <v>41.73</v>
      </c>
      <c r="L34" s="748">
        <v>32.69</v>
      </c>
      <c r="M34" s="751">
        <f t="shared" si="14"/>
        <v>-9.0399999999999991</v>
      </c>
      <c r="N34" s="747">
        <v>58.85</v>
      </c>
      <c r="O34" s="748">
        <v>36.15</v>
      </c>
      <c r="P34" s="750">
        <f t="shared" si="15"/>
        <v>-22.700000000000003</v>
      </c>
      <c r="Q34" s="747">
        <v>37.119999999999997</v>
      </c>
      <c r="R34" s="748">
        <v>38.08</v>
      </c>
      <c r="S34" s="751">
        <f t="shared" si="16"/>
        <v>0.96000000000000085</v>
      </c>
      <c r="T34" s="747">
        <v>60.39</v>
      </c>
      <c r="U34" s="748">
        <v>54.77</v>
      </c>
      <c r="V34" s="749">
        <f t="shared" si="17"/>
        <v>-5.6199999999999974</v>
      </c>
      <c r="W34" s="747">
        <v>45.38</v>
      </c>
      <c r="X34" s="748">
        <v>58.46</v>
      </c>
      <c r="Y34" s="750">
        <f t="shared" si="18"/>
        <v>13.079999999999998</v>
      </c>
      <c r="Z34" s="747">
        <v>54.46</v>
      </c>
      <c r="AA34" s="748">
        <v>59.69</v>
      </c>
      <c r="AB34" s="749">
        <f t="shared" si="19"/>
        <v>5.2299999999999969</v>
      </c>
      <c r="AC34" s="752">
        <v>49.317499999999995</v>
      </c>
      <c r="AD34" s="753">
        <f t="shared" si="0"/>
        <v>46.53875</v>
      </c>
      <c r="AE34" s="754">
        <f t="shared" si="11"/>
        <v>-2.7787499999999952</v>
      </c>
      <c r="AF34" s="755">
        <v>3</v>
      </c>
      <c r="AG34" s="755">
        <v>7</v>
      </c>
      <c r="AH34" s="755">
        <v>6</v>
      </c>
      <c r="AI34" s="756"/>
      <c r="AJ34" s="756">
        <f t="shared" si="1"/>
        <v>46.53875</v>
      </c>
      <c r="AK34" s="757">
        <f t="shared" si="2"/>
        <v>49.317499999999995</v>
      </c>
    </row>
    <row r="35" spans="1:47" s="758" customFormat="1">
      <c r="A35" s="744">
        <v>18</v>
      </c>
      <c r="B35" s="745" t="s">
        <v>157</v>
      </c>
      <c r="C35" s="746" t="s">
        <v>158</v>
      </c>
      <c r="D35" s="746">
        <v>47</v>
      </c>
      <c r="E35" s="747">
        <v>67.2</v>
      </c>
      <c r="F35" s="748">
        <v>45.14</v>
      </c>
      <c r="G35" s="749">
        <f t="shared" si="12"/>
        <v>-22.060000000000002</v>
      </c>
      <c r="H35" s="747">
        <v>50.6</v>
      </c>
      <c r="I35" s="748">
        <v>44.29</v>
      </c>
      <c r="J35" s="750">
        <f t="shared" si="13"/>
        <v>-6.3100000000000023</v>
      </c>
      <c r="K35" s="747">
        <v>67</v>
      </c>
      <c r="L35" s="748">
        <v>30.36</v>
      </c>
      <c r="M35" s="751">
        <f t="shared" si="14"/>
        <v>-36.64</v>
      </c>
      <c r="N35" s="747">
        <v>46</v>
      </c>
      <c r="O35" s="748">
        <v>36.43</v>
      </c>
      <c r="P35" s="750">
        <f t="shared" si="15"/>
        <v>-9.57</v>
      </c>
      <c r="Q35" s="747">
        <v>37.75</v>
      </c>
      <c r="R35" s="748">
        <v>36.5</v>
      </c>
      <c r="S35" s="751">
        <f t="shared" si="16"/>
        <v>-1.25</v>
      </c>
      <c r="T35" s="747">
        <v>71.33</v>
      </c>
      <c r="U35" s="748">
        <v>58.86</v>
      </c>
      <c r="V35" s="749">
        <f t="shared" si="17"/>
        <v>-12.469999999999999</v>
      </c>
      <c r="W35" s="747">
        <v>73.5</v>
      </c>
      <c r="X35" s="748">
        <v>56.43</v>
      </c>
      <c r="Y35" s="750">
        <f t="shared" si="18"/>
        <v>-17.07</v>
      </c>
      <c r="Z35" s="747">
        <v>70.400000000000006</v>
      </c>
      <c r="AA35" s="748">
        <v>60</v>
      </c>
      <c r="AB35" s="749">
        <f t="shared" si="19"/>
        <v>-10.400000000000006</v>
      </c>
      <c r="AC35" s="752">
        <v>60.472499999999997</v>
      </c>
      <c r="AD35" s="753">
        <f t="shared" si="0"/>
        <v>46.001249999999999</v>
      </c>
      <c r="AE35" s="754">
        <f t="shared" si="11"/>
        <v>-14.471249999999998</v>
      </c>
      <c r="AF35" s="755">
        <v>3</v>
      </c>
      <c r="AG35" s="755">
        <v>7</v>
      </c>
      <c r="AH35" s="755">
        <v>5</v>
      </c>
      <c r="AI35" s="756"/>
      <c r="AJ35" s="756">
        <f t="shared" si="1"/>
        <v>46.001249999999999</v>
      </c>
      <c r="AK35" s="757">
        <f t="shared" si="2"/>
        <v>60.472499999999997</v>
      </c>
    </row>
    <row r="36" spans="1:47" s="758" customFormat="1">
      <c r="A36" s="744">
        <v>19</v>
      </c>
      <c r="B36" s="745" t="s">
        <v>71</v>
      </c>
      <c r="C36" s="746" t="s">
        <v>72</v>
      </c>
      <c r="D36" s="746">
        <v>67</v>
      </c>
      <c r="E36" s="747">
        <v>34.5</v>
      </c>
      <c r="F36" s="748">
        <v>52.33</v>
      </c>
      <c r="G36" s="749">
        <f t="shared" si="12"/>
        <v>17.829999999999998</v>
      </c>
      <c r="H36" s="747">
        <v>41</v>
      </c>
      <c r="I36" s="748">
        <v>41</v>
      </c>
      <c r="J36" s="750">
        <f t="shared" si="13"/>
        <v>0</v>
      </c>
      <c r="K36" s="747">
        <v>24.38</v>
      </c>
      <c r="L36" s="748">
        <v>33.75</v>
      </c>
      <c r="M36" s="751">
        <f t="shared" si="14"/>
        <v>9.370000000000001</v>
      </c>
      <c r="N36" s="747">
        <v>32.5</v>
      </c>
      <c r="O36" s="748">
        <v>25.83</v>
      </c>
      <c r="P36" s="750">
        <f t="shared" si="15"/>
        <v>-6.6700000000000017</v>
      </c>
      <c r="Q36" s="747">
        <v>29.38</v>
      </c>
      <c r="R36" s="748">
        <v>40.67</v>
      </c>
      <c r="S36" s="751">
        <f t="shared" si="16"/>
        <v>11.290000000000003</v>
      </c>
      <c r="T36" s="747">
        <v>47.03</v>
      </c>
      <c r="U36" s="748">
        <v>56</v>
      </c>
      <c r="V36" s="749">
        <f t="shared" si="17"/>
        <v>8.9699999999999989</v>
      </c>
      <c r="W36" s="747">
        <v>28.75</v>
      </c>
      <c r="X36" s="748">
        <v>57.5</v>
      </c>
      <c r="Y36" s="750">
        <f t="shared" si="18"/>
        <v>28.75</v>
      </c>
      <c r="Z36" s="747">
        <v>34</v>
      </c>
      <c r="AA36" s="748">
        <v>58.67</v>
      </c>
      <c r="AB36" s="749">
        <f t="shared" si="19"/>
        <v>24.67</v>
      </c>
      <c r="AC36" s="752">
        <v>33.942499999999995</v>
      </c>
      <c r="AD36" s="753">
        <f t="shared" si="0"/>
        <v>45.71875</v>
      </c>
      <c r="AE36" s="754">
        <f t="shared" si="11"/>
        <v>11.776250000000005</v>
      </c>
      <c r="AF36" s="755">
        <v>3</v>
      </c>
      <c r="AG36" s="755">
        <v>5</v>
      </c>
      <c r="AH36" s="755">
        <v>5</v>
      </c>
      <c r="AI36" s="756"/>
      <c r="AJ36" s="756">
        <f t="shared" si="1"/>
        <v>45.71875</v>
      </c>
      <c r="AK36" s="757">
        <f t="shared" si="2"/>
        <v>33.942499999999995</v>
      </c>
      <c r="AL36" s="761"/>
      <c r="AM36" s="761"/>
      <c r="AN36" s="761"/>
      <c r="AO36" s="761"/>
      <c r="AP36" s="761"/>
      <c r="AQ36" s="761"/>
      <c r="AR36" s="761"/>
      <c r="AS36" s="761"/>
      <c r="AT36" s="761"/>
      <c r="AU36" s="761"/>
    </row>
    <row r="37" spans="1:47" s="758" customFormat="1">
      <c r="A37" s="744">
        <v>20</v>
      </c>
      <c r="B37" s="745" t="s">
        <v>87</v>
      </c>
      <c r="C37" s="746" t="s">
        <v>88</v>
      </c>
      <c r="D37" s="746">
        <v>73</v>
      </c>
      <c r="E37" s="747">
        <v>46.2</v>
      </c>
      <c r="F37" s="748">
        <v>44.25</v>
      </c>
      <c r="G37" s="749">
        <f t="shared" si="12"/>
        <v>-1.9500000000000028</v>
      </c>
      <c r="H37" s="747">
        <v>50</v>
      </c>
      <c r="I37" s="748">
        <v>40</v>
      </c>
      <c r="J37" s="750">
        <f t="shared" si="13"/>
        <v>-10</v>
      </c>
      <c r="K37" s="747">
        <v>32</v>
      </c>
      <c r="L37" s="748">
        <v>32.81</v>
      </c>
      <c r="M37" s="751">
        <f t="shared" si="14"/>
        <v>0.81000000000000227</v>
      </c>
      <c r="N37" s="747">
        <v>63</v>
      </c>
      <c r="O37" s="748">
        <v>43.75</v>
      </c>
      <c r="P37" s="750">
        <f t="shared" si="15"/>
        <v>-19.25</v>
      </c>
      <c r="Q37" s="747">
        <v>44.25</v>
      </c>
      <c r="R37" s="748">
        <v>37.31</v>
      </c>
      <c r="S37" s="751">
        <f t="shared" si="16"/>
        <v>-6.9399999999999977</v>
      </c>
      <c r="T37" s="747">
        <v>56.85</v>
      </c>
      <c r="U37" s="748">
        <v>58</v>
      </c>
      <c r="V37" s="749">
        <f t="shared" si="17"/>
        <v>1.1499999999999986</v>
      </c>
      <c r="W37" s="747">
        <v>52</v>
      </c>
      <c r="X37" s="748">
        <v>47.5</v>
      </c>
      <c r="Y37" s="750">
        <f t="shared" si="18"/>
        <v>-4.5</v>
      </c>
      <c r="Z37" s="747">
        <v>63.6</v>
      </c>
      <c r="AA37" s="748">
        <v>60.5</v>
      </c>
      <c r="AB37" s="749">
        <f t="shared" si="19"/>
        <v>-3.1000000000000014</v>
      </c>
      <c r="AC37" s="752">
        <v>50.987500000000004</v>
      </c>
      <c r="AD37" s="753">
        <f t="shared" si="0"/>
        <v>45.515000000000001</v>
      </c>
      <c r="AE37" s="754">
        <f t="shared" si="11"/>
        <v>-5.4725000000000037</v>
      </c>
      <c r="AF37" s="755">
        <v>3</v>
      </c>
      <c r="AG37" s="755">
        <v>5</v>
      </c>
      <c r="AH37" s="755">
        <v>3</v>
      </c>
      <c r="AI37" s="756"/>
      <c r="AJ37" s="756">
        <f t="shared" si="1"/>
        <v>45.515000000000001</v>
      </c>
      <c r="AK37" s="757">
        <f t="shared" si="2"/>
        <v>50.987500000000004</v>
      </c>
      <c r="AL37" s="761"/>
      <c r="AM37" s="761"/>
      <c r="AN37" s="761"/>
      <c r="AO37" s="761"/>
      <c r="AP37" s="761"/>
      <c r="AQ37" s="761"/>
      <c r="AR37" s="761"/>
      <c r="AS37" s="761"/>
      <c r="AT37" s="761"/>
      <c r="AU37" s="761"/>
    </row>
    <row r="38" spans="1:47" s="758" customFormat="1">
      <c r="A38" s="744">
        <v>21</v>
      </c>
      <c r="B38" s="745" t="s">
        <v>129</v>
      </c>
      <c r="C38" s="746" t="s">
        <v>130</v>
      </c>
      <c r="D38" s="746">
        <v>50</v>
      </c>
      <c r="E38" s="747">
        <v>38.4</v>
      </c>
      <c r="F38" s="748">
        <v>49.43</v>
      </c>
      <c r="G38" s="749">
        <f t="shared" si="12"/>
        <v>11.030000000000001</v>
      </c>
      <c r="H38" s="747">
        <v>40</v>
      </c>
      <c r="I38" s="748">
        <v>45.71</v>
      </c>
      <c r="J38" s="750">
        <f t="shared" si="13"/>
        <v>5.7100000000000009</v>
      </c>
      <c r="K38" s="747">
        <v>20.5</v>
      </c>
      <c r="L38" s="748">
        <v>27.86</v>
      </c>
      <c r="M38" s="751">
        <f t="shared" si="14"/>
        <v>7.3599999999999994</v>
      </c>
      <c r="N38" s="747">
        <v>55</v>
      </c>
      <c r="O38" s="748">
        <v>35.71</v>
      </c>
      <c r="P38" s="750">
        <f t="shared" si="15"/>
        <v>-19.29</v>
      </c>
      <c r="Q38" s="747">
        <v>32.5</v>
      </c>
      <c r="R38" s="748">
        <v>33.29</v>
      </c>
      <c r="S38" s="751">
        <f t="shared" si="16"/>
        <v>0.78999999999999915</v>
      </c>
      <c r="T38" s="747">
        <v>39.340000000000003</v>
      </c>
      <c r="U38" s="748">
        <v>56</v>
      </c>
      <c r="V38" s="749">
        <f t="shared" si="17"/>
        <v>16.659999999999997</v>
      </c>
      <c r="W38" s="747">
        <v>40</v>
      </c>
      <c r="X38" s="748">
        <v>56.43</v>
      </c>
      <c r="Y38" s="750">
        <f t="shared" si="18"/>
        <v>16.43</v>
      </c>
      <c r="Z38" s="747">
        <v>36</v>
      </c>
      <c r="AA38" s="748">
        <v>58.86</v>
      </c>
      <c r="AB38" s="749">
        <f t="shared" si="19"/>
        <v>22.86</v>
      </c>
      <c r="AC38" s="752">
        <v>37.717500000000001</v>
      </c>
      <c r="AD38" s="753">
        <f t="shared" si="0"/>
        <v>45.411250000000003</v>
      </c>
      <c r="AE38" s="754">
        <f t="shared" si="11"/>
        <v>7.6937500000000014</v>
      </c>
      <c r="AF38" s="755">
        <v>4</v>
      </c>
      <c r="AG38" s="755">
        <v>6</v>
      </c>
      <c r="AH38" s="755">
        <v>5</v>
      </c>
      <c r="AI38" s="756"/>
      <c r="AJ38" s="756">
        <f t="shared" si="1"/>
        <v>45.411250000000003</v>
      </c>
      <c r="AK38" s="757">
        <f t="shared" si="2"/>
        <v>37.717500000000001</v>
      </c>
    </row>
    <row r="39" spans="1:47" s="758" customFormat="1">
      <c r="A39" s="744">
        <v>22</v>
      </c>
      <c r="B39" s="762" t="s">
        <v>63</v>
      </c>
      <c r="C39" s="763" t="s">
        <v>64</v>
      </c>
      <c r="D39" s="763">
        <v>69</v>
      </c>
      <c r="E39" s="764">
        <v>38.67</v>
      </c>
      <c r="F39" s="765">
        <v>46</v>
      </c>
      <c r="G39" s="766">
        <f t="shared" si="12"/>
        <v>7.3299999999999983</v>
      </c>
      <c r="H39" s="764">
        <v>50</v>
      </c>
      <c r="I39" s="765">
        <v>46</v>
      </c>
      <c r="J39" s="767">
        <f t="shared" si="13"/>
        <v>-4</v>
      </c>
      <c r="K39" s="764">
        <v>20.83</v>
      </c>
      <c r="L39" s="765">
        <v>25.42</v>
      </c>
      <c r="M39" s="768">
        <f t="shared" si="14"/>
        <v>4.5900000000000034</v>
      </c>
      <c r="N39" s="764">
        <v>43.33</v>
      </c>
      <c r="O39" s="765">
        <v>31.67</v>
      </c>
      <c r="P39" s="767">
        <f t="shared" si="15"/>
        <v>-11.659999999999997</v>
      </c>
      <c r="Q39" s="764">
        <v>29.17</v>
      </c>
      <c r="R39" s="765">
        <v>44.42</v>
      </c>
      <c r="S39" s="768">
        <f t="shared" si="16"/>
        <v>15.25</v>
      </c>
      <c r="T39" s="764">
        <v>46.17</v>
      </c>
      <c r="U39" s="765">
        <v>60</v>
      </c>
      <c r="V39" s="766">
        <f t="shared" si="17"/>
        <v>13.829999999999998</v>
      </c>
      <c r="W39" s="764">
        <v>23.33</v>
      </c>
      <c r="X39" s="765">
        <v>53.33</v>
      </c>
      <c r="Y39" s="767">
        <f t="shared" si="18"/>
        <v>30</v>
      </c>
      <c r="Z39" s="764">
        <v>49.33</v>
      </c>
      <c r="AA39" s="765">
        <v>54</v>
      </c>
      <c r="AB39" s="766">
        <f t="shared" si="19"/>
        <v>4.6700000000000017</v>
      </c>
      <c r="AC39" s="769">
        <v>37.603749999999998</v>
      </c>
      <c r="AD39" s="770">
        <f t="shared" si="0"/>
        <v>45.104999999999997</v>
      </c>
      <c r="AE39" s="771">
        <f t="shared" si="11"/>
        <v>7.5012499999999989</v>
      </c>
      <c r="AF39" s="772">
        <v>3</v>
      </c>
      <c r="AG39" s="772">
        <v>6</v>
      </c>
      <c r="AH39" s="772">
        <v>6</v>
      </c>
      <c r="AI39" s="756"/>
      <c r="AJ39" s="756">
        <f t="shared" si="1"/>
        <v>45.104999999999997</v>
      </c>
      <c r="AK39" s="757">
        <f t="shared" si="2"/>
        <v>37.603749999999998</v>
      </c>
    </row>
    <row r="40" spans="1:47" s="758" customFormat="1">
      <c r="A40" s="744">
        <v>23</v>
      </c>
      <c r="B40" s="773" t="s">
        <v>105</v>
      </c>
      <c r="C40" s="774" t="s">
        <v>106</v>
      </c>
      <c r="D40" s="774">
        <v>73</v>
      </c>
      <c r="E40" s="784">
        <v>59.08</v>
      </c>
      <c r="F40" s="785">
        <v>42.75</v>
      </c>
      <c r="G40" s="777">
        <f t="shared" si="12"/>
        <v>-16.329999999999998</v>
      </c>
      <c r="H40" s="784">
        <v>55.69</v>
      </c>
      <c r="I40" s="785">
        <v>45.5</v>
      </c>
      <c r="J40" s="778">
        <f t="shared" si="13"/>
        <v>-10.189999999999998</v>
      </c>
      <c r="K40" s="784">
        <v>31.15</v>
      </c>
      <c r="L40" s="785">
        <v>32.81</v>
      </c>
      <c r="M40" s="779">
        <f t="shared" si="14"/>
        <v>1.6600000000000037</v>
      </c>
      <c r="N40" s="784">
        <v>67.31</v>
      </c>
      <c r="O40" s="785">
        <v>33.130000000000003</v>
      </c>
      <c r="P40" s="778">
        <f t="shared" si="15"/>
        <v>-34.18</v>
      </c>
      <c r="Q40" s="784">
        <v>36.54</v>
      </c>
      <c r="R40" s="785">
        <v>38.25</v>
      </c>
      <c r="S40" s="779">
        <f t="shared" si="16"/>
        <v>1.7100000000000009</v>
      </c>
      <c r="T40" s="784">
        <v>61.22</v>
      </c>
      <c r="U40" s="785">
        <v>51</v>
      </c>
      <c r="V40" s="777">
        <f t="shared" si="17"/>
        <v>-10.219999999999999</v>
      </c>
      <c r="W40" s="784">
        <v>46.92</v>
      </c>
      <c r="X40" s="785">
        <v>50</v>
      </c>
      <c r="Y40" s="778">
        <f t="shared" si="18"/>
        <v>3.0799999999999983</v>
      </c>
      <c r="Z40" s="784">
        <v>64.92</v>
      </c>
      <c r="AA40" s="785">
        <v>64.5</v>
      </c>
      <c r="AB40" s="777">
        <f t="shared" si="19"/>
        <v>-0.42000000000000171</v>
      </c>
      <c r="AC40" s="780">
        <v>52.853750000000005</v>
      </c>
      <c r="AD40" s="781">
        <f t="shared" si="0"/>
        <v>44.7425</v>
      </c>
      <c r="AE40" s="782">
        <f t="shared" si="11"/>
        <v>-8.1112500000000054</v>
      </c>
      <c r="AF40" s="783">
        <v>2</v>
      </c>
      <c r="AG40" s="783">
        <v>3</v>
      </c>
      <c r="AH40" s="783">
        <v>3</v>
      </c>
      <c r="AI40" s="756"/>
      <c r="AJ40" s="756">
        <f t="shared" si="1"/>
        <v>44.7425</v>
      </c>
      <c r="AK40" s="757">
        <f t="shared" si="2"/>
        <v>52.853750000000005</v>
      </c>
      <c r="AL40" s="761"/>
      <c r="AM40" s="761"/>
      <c r="AN40" s="761"/>
      <c r="AO40" s="761"/>
      <c r="AP40" s="761"/>
      <c r="AQ40" s="761"/>
      <c r="AR40" s="761"/>
      <c r="AS40" s="761"/>
      <c r="AT40" s="761"/>
      <c r="AU40" s="761"/>
    </row>
    <row r="41" spans="1:47" s="758" customFormat="1">
      <c r="A41" s="744">
        <v>24</v>
      </c>
      <c r="B41" s="745" t="s">
        <v>155</v>
      </c>
      <c r="C41" s="746" t="s">
        <v>156</v>
      </c>
      <c r="D41" s="746">
        <v>84</v>
      </c>
      <c r="E41" s="747">
        <v>36.4</v>
      </c>
      <c r="F41" s="748">
        <v>38</v>
      </c>
      <c r="G41" s="749">
        <f t="shared" si="12"/>
        <v>1.6000000000000014</v>
      </c>
      <c r="H41" s="747">
        <v>41.6</v>
      </c>
      <c r="I41" s="748">
        <v>46.67</v>
      </c>
      <c r="J41" s="750">
        <f t="shared" si="13"/>
        <v>5.07</v>
      </c>
      <c r="K41" s="747">
        <v>24</v>
      </c>
      <c r="L41" s="748">
        <v>30.42</v>
      </c>
      <c r="M41" s="751">
        <f t="shared" si="14"/>
        <v>6.4200000000000017</v>
      </c>
      <c r="N41" s="747">
        <v>42</v>
      </c>
      <c r="O41" s="748">
        <v>36.67</v>
      </c>
      <c r="P41" s="750">
        <f t="shared" si="15"/>
        <v>-5.3299999999999983</v>
      </c>
      <c r="Q41" s="747">
        <v>39.5</v>
      </c>
      <c r="R41" s="748">
        <v>40.25</v>
      </c>
      <c r="S41" s="751">
        <f t="shared" si="16"/>
        <v>0.75</v>
      </c>
      <c r="T41" s="747">
        <v>69.98</v>
      </c>
      <c r="U41" s="748">
        <v>54</v>
      </c>
      <c r="V41" s="749">
        <f t="shared" si="17"/>
        <v>-15.980000000000004</v>
      </c>
      <c r="W41" s="747">
        <v>68</v>
      </c>
      <c r="X41" s="748">
        <v>48.33</v>
      </c>
      <c r="Y41" s="750">
        <f t="shared" si="18"/>
        <v>-19.670000000000002</v>
      </c>
      <c r="Z41" s="747">
        <v>75.2</v>
      </c>
      <c r="AA41" s="748">
        <v>61.33</v>
      </c>
      <c r="AB41" s="749">
        <f t="shared" si="19"/>
        <v>-13.870000000000005</v>
      </c>
      <c r="AC41" s="752">
        <v>49.585000000000001</v>
      </c>
      <c r="AD41" s="753">
        <f t="shared" si="0"/>
        <v>44.458749999999995</v>
      </c>
      <c r="AE41" s="754">
        <f t="shared" si="11"/>
        <v>-5.126250000000006</v>
      </c>
      <c r="AF41" s="755">
        <v>3</v>
      </c>
      <c r="AG41" s="755">
        <v>5</v>
      </c>
      <c r="AH41" s="755">
        <v>4</v>
      </c>
      <c r="AI41" s="756"/>
      <c r="AJ41" s="756">
        <f t="shared" si="1"/>
        <v>44.458749999999995</v>
      </c>
      <c r="AK41" s="757">
        <f t="shared" si="2"/>
        <v>49.585000000000001</v>
      </c>
      <c r="AL41" s="761"/>
      <c r="AM41" s="761"/>
      <c r="AN41" s="761"/>
      <c r="AO41" s="761"/>
      <c r="AP41" s="761"/>
      <c r="AQ41" s="761"/>
      <c r="AR41" s="761"/>
      <c r="AS41" s="761"/>
      <c r="AT41" s="761"/>
      <c r="AU41" s="761"/>
    </row>
    <row r="42" spans="1:47" s="758" customFormat="1">
      <c r="A42" s="744">
        <v>25</v>
      </c>
      <c r="B42" s="745" t="s">
        <v>45</v>
      </c>
      <c r="C42" s="746" t="s">
        <v>46</v>
      </c>
      <c r="D42" s="746">
        <v>84</v>
      </c>
      <c r="E42" s="747">
        <v>52.73</v>
      </c>
      <c r="F42" s="748">
        <v>40.29</v>
      </c>
      <c r="G42" s="749">
        <f t="shared" si="12"/>
        <v>-12.439999999999998</v>
      </c>
      <c r="H42" s="747">
        <v>62.18</v>
      </c>
      <c r="I42" s="748">
        <v>43.71</v>
      </c>
      <c r="J42" s="750">
        <f t="shared" si="13"/>
        <v>-18.47</v>
      </c>
      <c r="K42" s="747">
        <v>56.59</v>
      </c>
      <c r="L42" s="748">
        <v>47.14</v>
      </c>
      <c r="M42" s="751">
        <f t="shared" si="14"/>
        <v>-9.4500000000000028</v>
      </c>
      <c r="N42" s="747">
        <v>76.36</v>
      </c>
      <c r="O42" s="748">
        <v>27.86</v>
      </c>
      <c r="P42" s="750">
        <f t="shared" si="15"/>
        <v>-48.5</v>
      </c>
      <c r="Q42" s="747">
        <v>45.45</v>
      </c>
      <c r="R42" s="748">
        <v>33.71</v>
      </c>
      <c r="S42" s="751">
        <f t="shared" si="16"/>
        <v>-11.740000000000002</v>
      </c>
      <c r="T42" s="747">
        <v>61.63</v>
      </c>
      <c r="U42" s="748">
        <v>46.86</v>
      </c>
      <c r="V42" s="749">
        <f t="shared" si="17"/>
        <v>-14.770000000000003</v>
      </c>
      <c r="W42" s="747">
        <v>56.36</v>
      </c>
      <c r="X42" s="748">
        <v>56.43</v>
      </c>
      <c r="Y42" s="750">
        <f t="shared" si="18"/>
        <v>7.0000000000000284E-2</v>
      </c>
      <c r="Z42" s="747">
        <v>68</v>
      </c>
      <c r="AA42" s="748">
        <v>56</v>
      </c>
      <c r="AB42" s="749">
        <f t="shared" si="19"/>
        <v>-12</v>
      </c>
      <c r="AC42" s="752">
        <v>59.912500000000009</v>
      </c>
      <c r="AD42" s="753">
        <f t="shared" si="0"/>
        <v>44</v>
      </c>
      <c r="AE42" s="754">
        <f t="shared" si="11"/>
        <v>-15.912500000000009</v>
      </c>
      <c r="AF42" s="755">
        <v>2</v>
      </c>
      <c r="AG42" s="755">
        <v>4</v>
      </c>
      <c r="AH42" s="755">
        <v>3</v>
      </c>
      <c r="AI42" s="756"/>
      <c r="AJ42" s="756">
        <f t="shared" si="1"/>
        <v>44</v>
      </c>
      <c r="AK42" s="757">
        <f t="shared" si="2"/>
        <v>59.912500000000001</v>
      </c>
    </row>
    <row r="43" spans="1:47" s="758" customFormat="1">
      <c r="A43" s="744">
        <v>26</v>
      </c>
      <c r="B43" s="745" t="s">
        <v>73</v>
      </c>
      <c r="C43" s="746" t="s">
        <v>74</v>
      </c>
      <c r="D43" s="746">
        <v>101</v>
      </c>
      <c r="E43" s="747">
        <v>49.11</v>
      </c>
      <c r="F43" s="748">
        <v>45.63</v>
      </c>
      <c r="G43" s="749">
        <f t="shared" si="12"/>
        <v>-3.4799999999999969</v>
      </c>
      <c r="H43" s="747">
        <v>50.44</v>
      </c>
      <c r="I43" s="748">
        <v>37.630000000000003</v>
      </c>
      <c r="J43" s="750">
        <f t="shared" si="13"/>
        <v>-12.809999999999995</v>
      </c>
      <c r="K43" s="747">
        <v>42.5</v>
      </c>
      <c r="L43" s="748">
        <v>43.28</v>
      </c>
      <c r="M43" s="751">
        <f t="shared" si="14"/>
        <v>0.78000000000000114</v>
      </c>
      <c r="N43" s="747">
        <v>55.56</v>
      </c>
      <c r="O43" s="748">
        <v>27.19</v>
      </c>
      <c r="P43" s="750">
        <f t="shared" si="15"/>
        <v>-28.37</v>
      </c>
      <c r="Q43" s="747">
        <v>48.89</v>
      </c>
      <c r="R43" s="748">
        <v>33.78</v>
      </c>
      <c r="S43" s="751">
        <f t="shared" si="16"/>
        <v>-15.11</v>
      </c>
      <c r="T43" s="747">
        <v>64.790000000000006</v>
      </c>
      <c r="U43" s="748">
        <v>51.25</v>
      </c>
      <c r="V43" s="749">
        <f t="shared" si="17"/>
        <v>-13.540000000000006</v>
      </c>
      <c r="W43" s="747">
        <v>41.67</v>
      </c>
      <c r="X43" s="748">
        <v>48.13</v>
      </c>
      <c r="Y43" s="750">
        <f t="shared" si="18"/>
        <v>6.4600000000000009</v>
      </c>
      <c r="Z43" s="747">
        <v>61.33</v>
      </c>
      <c r="AA43" s="748">
        <v>61.25</v>
      </c>
      <c r="AB43" s="749">
        <f t="shared" si="19"/>
        <v>-7.9999999999998295E-2</v>
      </c>
      <c r="AC43" s="752">
        <v>51.786250000000003</v>
      </c>
      <c r="AD43" s="753">
        <f t="shared" ref="AD43:AD74" si="20">SUM(F43+I43+L43+O43+R43+U43+X43+AA43)/8</f>
        <v>43.517500000000005</v>
      </c>
      <c r="AE43" s="754">
        <f t="shared" si="11"/>
        <v>-8.2687499999999972</v>
      </c>
      <c r="AF43" s="755">
        <v>2</v>
      </c>
      <c r="AG43" s="755">
        <v>3</v>
      </c>
      <c r="AH43" s="755">
        <v>2</v>
      </c>
      <c r="AI43" s="756"/>
      <c r="AJ43" s="756">
        <f t="shared" ref="AJ43:AJ74" si="21">SUM(F43+I43+L43+O43+R43+U43+X43+AA43)/8</f>
        <v>43.517500000000005</v>
      </c>
      <c r="AK43" s="757">
        <f t="shared" ref="AK43:AK74" si="22">SUM(E43+H43+K43+N43+Q43+T43+W43+Z43)/8</f>
        <v>51.786250000000003</v>
      </c>
      <c r="AL43" s="761"/>
      <c r="AM43" s="761"/>
      <c r="AN43" s="761"/>
      <c r="AO43" s="761"/>
      <c r="AP43" s="761"/>
      <c r="AQ43" s="761"/>
      <c r="AR43" s="761"/>
      <c r="AS43" s="761"/>
      <c r="AT43" s="761"/>
      <c r="AU43" s="761"/>
    </row>
    <row r="44" spans="1:47" s="758" customFormat="1">
      <c r="A44" s="744">
        <v>27</v>
      </c>
      <c r="B44" s="745" t="s">
        <v>206</v>
      </c>
      <c r="C44" s="746" t="s">
        <v>207</v>
      </c>
      <c r="D44" s="746">
        <v>85</v>
      </c>
      <c r="E44" s="747">
        <v>45</v>
      </c>
      <c r="F44" s="748">
        <v>42.55</v>
      </c>
      <c r="G44" s="749">
        <f t="shared" si="12"/>
        <v>-2.4500000000000028</v>
      </c>
      <c r="H44" s="747">
        <v>57</v>
      </c>
      <c r="I44" s="748">
        <v>42.36</v>
      </c>
      <c r="J44" s="750">
        <f t="shared" si="13"/>
        <v>-14.64</v>
      </c>
      <c r="K44" s="747">
        <v>24.38</v>
      </c>
      <c r="L44" s="748">
        <v>31.36</v>
      </c>
      <c r="M44" s="751">
        <f t="shared" si="14"/>
        <v>6.98</v>
      </c>
      <c r="N44" s="747">
        <v>57.5</v>
      </c>
      <c r="O44" s="748">
        <v>35</v>
      </c>
      <c r="P44" s="750">
        <f t="shared" si="15"/>
        <v>-22.5</v>
      </c>
      <c r="Q44" s="747">
        <v>38.75</v>
      </c>
      <c r="R44" s="748">
        <v>36.590000000000003</v>
      </c>
      <c r="S44" s="751">
        <f t="shared" si="16"/>
        <v>-2.1599999999999966</v>
      </c>
      <c r="T44" s="747">
        <v>63.03</v>
      </c>
      <c r="U44" s="748">
        <v>53.09</v>
      </c>
      <c r="V44" s="749">
        <f t="shared" si="17"/>
        <v>-9.9399999999999977</v>
      </c>
      <c r="W44" s="747">
        <v>43.75</v>
      </c>
      <c r="X44" s="748">
        <v>48.64</v>
      </c>
      <c r="Y44" s="750">
        <f t="shared" si="18"/>
        <v>4.8900000000000006</v>
      </c>
      <c r="Z44" s="747">
        <v>46</v>
      </c>
      <c r="AA44" s="748">
        <v>58.18</v>
      </c>
      <c r="AB44" s="749">
        <f t="shared" si="19"/>
        <v>12.18</v>
      </c>
      <c r="AC44" s="752">
        <v>46.926249999999996</v>
      </c>
      <c r="AD44" s="753">
        <f t="shared" si="20"/>
        <v>43.471249999999998</v>
      </c>
      <c r="AE44" s="754">
        <f t="shared" si="11"/>
        <v>-3.4549999999999983</v>
      </c>
      <c r="AF44" s="755">
        <v>0</v>
      </c>
      <c r="AG44" s="755">
        <v>3</v>
      </c>
      <c r="AH44" s="755">
        <v>1</v>
      </c>
      <c r="AI44" s="756"/>
      <c r="AJ44" s="756">
        <f t="shared" si="21"/>
        <v>43.471249999999998</v>
      </c>
      <c r="AK44" s="757">
        <f t="shared" si="22"/>
        <v>46.926249999999996</v>
      </c>
    </row>
    <row r="45" spans="1:47" s="758" customFormat="1">
      <c r="A45" s="744">
        <v>28</v>
      </c>
      <c r="B45" s="745" t="s">
        <v>204</v>
      </c>
      <c r="C45" s="746" t="s">
        <v>205</v>
      </c>
      <c r="D45" s="746">
        <v>67</v>
      </c>
      <c r="E45" s="759">
        <v>52.8</v>
      </c>
      <c r="F45" s="760">
        <v>46</v>
      </c>
      <c r="G45" s="749">
        <f t="shared" si="12"/>
        <v>-6.7999999999999972</v>
      </c>
      <c r="H45" s="759">
        <v>56.4</v>
      </c>
      <c r="I45" s="760">
        <v>39</v>
      </c>
      <c r="J45" s="750">
        <f t="shared" si="13"/>
        <v>-17.399999999999999</v>
      </c>
      <c r="K45" s="759">
        <v>29</v>
      </c>
      <c r="L45" s="760">
        <v>34.380000000000003</v>
      </c>
      <c r="M45" s="751">
        <f t="shared" si="14"/>
        <v>5.3800000000000026</v>
      </c>
      <c r="N45" s="759">
        <v>52</v>
      </c>
      <c r="O45" s="760">
        <v>32.5</v>
      </c>
      <c r="P45" s="750">
        <f t="shared" si="15"/>
        <v>-19.5</v>
      </c>
      <c r="Q45" s="759">
        <v>38.5</v>
      </c>
      <c r="R45" s="760">
        <v>36.130000000000003</v>
      </c>
      <c r="S45" s="751">
        <f t="shared" si="16"/>
        <v>-2.3699999999999974</v>
      </c>
      <c r="T45" s="759">
        <v>50.54</v>
      </c>
      <c r="U45" s="760">
        <v>50</v>
      </c>
      <c r="V45" s="749">
        <f t="shared" si="17"/>
        <v>-0.53999999999999915</v>
      </c>
      <c r="W45" s="759">
        <v>58</v>
      </c>
      <c r="X45" s="760">
        <v>51.25</v>
      </c>
      <c r="Y45" s="750">
        <f t="shared" si="18"/>
        <v>-6.75</v>
      </c>
      <c r="Z45" s="759">
        <v>65.599999999999994</v>
      </c>
      <c r="AA45" s="760">
        <v>58</v>
      </c>
      <c r="AB45" s="749">
        <f t="shared" si="19"/>
        <v>-7.5999999999999943</v>
      </c>
      <c r="AC45" s="752">
        <v>50.355000000000004</v>
      </c>
      <c r="AD45" s="753">
        <f t="shared" si="20"/>
        <v>43.407499999999999</v>
      </c>
      <c r="AE45" s="754">
        <f t="shared" si="11"/>
        <v>-6.9475000000000051</v>
      </c>
      <c r="AF45" s="755">
        <v>0</v>
      </c>
      <c r="AG45" s="755">
        <v>5</v>
      </c>
      <c r="AH45" s="755">
        <v>2</v>
      </c>
      <c r="AI45" s="756"/>
      <c r="AJ45" s="756">
        <f t="shared" si="21"/>
        <v>43.407499999999999</v>
      </c>
      <c r="AK45" s="757">
        <f t="shared" si="22"/>
        <v>50.355000000000004</v>
      </c>
      <c r="AL45" s="761"/>
      <c r="AM45" s="761"/>
      <c r="AN45" s="761"/>
      <c r="AO45" s="761"/>
      <c r="AP45" s="761"/>
      <c r="AQ45" s="761"/>
      <c r="AR45" s="761"/>
      <c r="AS45" s="761"/>
      <c r="AT45" s="761"/>
      <c r="AU45" s="761"/>
    </row>
    <row r="46" spans="1:47" s="758" customFormat="1">
      <c r="A46" s="744">
        <v>29</v>
      </c>
      <c r="B46" s="745" t="s">
        <v>103</v>
      </c>
      <c r="C46" s="746" t="s">
        <v>104</v>
      </c>
      <c r="D46" s="746">
        <v>91</v>
      </c>
      <c r="E46" s="747">
        <v>62.4</v>
      </c>
      <c r="F46" s="748">
        <v>39</v>
      </c>
      <c r="G46" s="749">
        <f t="shared" si="12"/>
        <v>-23.4</v>
      </c>
      <c r="H46" s="747">
        <v>54.4</v>
      </c>
      <c r="I46" s="748">
        <v>39.6</v>
      </c>
      <c r="J46" s="750">
        <f t="shared" si="13"/>
        <v>-14.799999999999997</v>
      </c>
      <c r="K46" s="747">
        <v>41</v>
      </c>
      <c r="L46" s="748">
        <v>30.5</v>
      </c>
      <c r="M46" s="751">
        <f t="shared" si="14"/>
        <v>-10.5</v>
      </c>
      <c r="N46" s="747">
        <v>74.5</v>
      </c>
      <c r="O46" s="748">
        <v>34</v>
      </c>
      <c r="P46" s="750">
        <f t="shared" si="15"/>
        <v>-40.5</v>
      </c>
      <c r="Q46" s="747">
        <v>40.75</v>
      </c>
      <c r="R46" s="748">
        <v>42.55</v>
      </c>
      <c r="S46" s="751">
        <f t="shared" si="16"/>
        <v>1.7999999999999972</v>
      </c>
      <c r="T46" s="747">
        <v>58.09</v>
      </c>
      <c r="U46" s="748">
        <v>48</v>
      </c>
      <c r="V46" s="749">
        <f t="shared" si="17"/>
        <v>-10.090000000000003</v>
      </c>
      <c r="W46" s="747">
        <v>54.5</v>
      </c>
      <c r="X46" s="748">
        <v>55.5</v>
      </c>
      <c r="Y46" s="750">
        <f t="shared" si="18"/>
        <v>1</v>
      </c>
      <c r="Z46" s="747">
        <v>58.4</v>
      </c>
      <c r="AA46" s="748">
        <v>52</v>
      </c>
      <c r="AB46" s="749">
        <f t="shared" si="19"/>
        <v>-6.3999999999999986</v>
      </c>
      <c r="AC46" s="752">
        <v>55.504999999999995</v>
      </c>
      <c r="AD46" s="753">
        <f t="shared" si="20"/>
        <v>42.643749999999997</v>
      </c>
      <c r="AE46" s="754">
        <f t="shared" si="11"/>
        <v>-12.861249999999998</v>
      </c>
      <c r="AF46" s="755">
        <v>2</v>
      </c>
      <c r="AG46" s="755">
        <v>3</v>
      </c>
      <c r="AH46" s="755">
        <v>2</v>
      </c>
      <c r="AI46" s="756"/>
      <c r="AJ46" s="756">
        <f t="shared" si="21"/>
        <v>42.643749999999997</v>
      </c>
      <c r="AK46" s="757">
        <f t="shared" si="22"/>
        <v>55.504999999999995</v>
      </c>
    </row>
    <row r="47" spans="1:47" s="758" customFormat="1">
      <c r="A47" s="744">
        <v>30</v>
      </c>
      <c r="B47" s="745" t="s">
        <v>177</v>
      </c>
      <c r="C47" s="746" t="s">
        <v>178</v>
      </c>
      <c r="D47" s="746">
        <v>71</v>
      </c>
      <c r="E47" s="747">
        <v>46.33</v>
      </c>
      <c r="F47" s="748">
        <v>45</v>
      </c>
      <c r="G47" s="749">
        <f t="shared" si="12"/>
        <v>-1.3299999999999983</v>
      </c>
      <c r="H47" s="747">
        <v>49.67</v>
      </c>
      <c r="I47" s="748">
        <v>37.5</v>
      </c>
      <c r="J47" s="750">
        <f t="shared" si="13"/>
        <v>-12.170000000000002</v>
      </c>
      <c r="K47" s="747">
        <v>25</v>
      </c>
      <c r="L47" s="748">
        <v>32.5</v>
      </c>
      <c r="M47" s="751">
        <f t="shared" si="14"/>
        <v>7.5</v>
      </c>
      <c r="N47" s="747">
        <v>55.83</v>
      </c>
      <c r="O47" s="748">
        <v>35</v>
      </c>
      <c r="P47" s="750">
        <f t="shared" si="15"/>
        <v>-20.83</v>
      </c>
      <c r="Q47" s="747">
        <v>41.25</v>
      </c>
      <c r="R47" s="748">
        <v>31.63</v>
      </c>
      <c r="S47" s="751">
        <f t="shared" si="16"/>
        <v>-9.620000000000001</v>
      </c>
      <c r="T47" s="747">
        <v>63.02</v>
      </c>
      <c r="U47" s="748">
        <v>51</v>
      </c>
      <c r="V47" s="749">
        <f t="shared" si="17"/>
        <v>-12.020000000000003</v>
      </c>
      <c r="W47" s="747">
        <v>46.67</v>
      </c>
      <c r="X47" s="748">
        <v>47.5</v>
      </c>
      <c r="Y47" s="750">
        <f t="shared" si="18"/>
        <v>0.82999999999999829</v>
      </c>
      <c r="Z47" s="747">
        <v>52.67</v>
      </c>
      <c r="AA47" s="748">
        <v>61</v>
      </c>
      <c r="AB47" s="749">
        <f t="shared" si="19"/>
        <v>8.3299999999999983</v>
      </c>
      <c r="AC47" s="752">
        <v>47.555</v>
      </c>
      <c r="AD47" s="753">
        <f t="shared" si="20"/>
        <v>42.641249999999999</v>
      </c>
      <c r="AE47" s="754">
        <f t="shared" si="11"/>
        <v>-4.9137500000000003</v>
      </c>
      <c r="AF47" s="755">
        <v>1</v>
      </c>
      <c r="AG47" s="755">
        <v>3</v>
      </c>
      <c r="AH47" s="755">
        <v>1</v>
      </c>
      <c r="AI47" s="756"/>
      <c r="AJ47" s="756">
        <f t="shared" si="21"/>
        <v>42.641249999999999</v>
      </c>
      <c r="AK47" s="757">
        <f t="shared" si="22"/>
        <v>47.555</v>
      </c>
    </row>
    <row r="48" spans="1:47" s="758" customFormat="1">
      <c r="A48" s="744">
        <v>31</v>
      </c>
      <c r="B48" s="745" t="s">
        <v>81</v>
      </c>
      <c r="C48" s="746" t="s">
        <v>82</v>
      </c>
      <c r="D48" s="746">
        <v>87</v>
      </c>
      <c r="E48" s="759">
        <v>48.62</v>
      </c>
      <c r="F48" s="760">
        <v>41.2</v>
      </c>
      <c r="G48" s="749">
        <f t="shared" si="12"/>
        <v>-7.4199999999999946</v>
      </c>
      <c r="H48" s="759">
        <v>56.92</v>
      </c>
      <c r="I48" s="760">
        <v>39</v>
      </c>
      <c r="J48" s="750">
        <f t="shared" si="13"/>
        <v>-17.920000000000002</v>
      </c>
      <c r="K48" s="759">
        <v>26.73</v>
      </c>
      <c r="L48" s="760">
        <v>37</v>
      </c>
      <c r="M48" s="751">
        <f t="shared" si="14"/>
        <v>10.27</v>
      </c>
      <c r="N48" s="759">
        <v>44.62</v>
      </c>
      <c r="O48" s="760">
        <v>23.5</v>
      </c>
      <c r="P48" s="750">
        <f t="shared" si="15"/>
        <v>-21.119999999999997</v>
      </c>
      <c r="Q48" s="759">
        <v>27.69</v>
      </c>
      <c r="R48" s="760">
        <v>32.4</v>
      </c>
      <c r="S48" s="751">
        <f t="shared" si="16"/>
        <v>4.7099999999999973</v>
      </c>
      <c r="T48" s="759">
        <v>66.42</v>
      </c>
      <c r="U48" s="760">
        <v>51.2</v>
      </c>
      <c r="V48" s="749">
        <f t="shared" si="17"/>
        <v>-15.219999999999999</v>
      </c>
      <c r="W48" s="759">
        <v>41.15</v>
      </c>
      <c r="X48" s="760">
        <v>45.5</v>
      </c>
      <c r="Y48" s="750">
        <f t="shared" si="18"/>
        <v>4.3500000000000014</v>
      </c>
      <c r="Z48" s="759">
        <v>46.77</v>
      </c>
      <c r="AA48" s="760">
        <v>66.400000000000006</v>
      </c>
      <c r="AB48" s="749">
        <f t="shared" si="19"/>
        <v>19.630000000000003</v>
      </c>
      <c r="AC48" s="752">
        <v>44.864999999999995</v>
      </c>
      <c r="AD48" s="753">
        <f t="shared" si="20"/>
        <v>42.025000000000006</v>
      </c>
      <c r="AE48" s="754">
        <f t="shared" si="11"/>
        <v>-2.8399999999999892</v>
      </c>
      <c r="AF48" s="755">
        <v>1</v>
      </c>
      <c r="AG48" s="755">
        <v>2</v>
      </c>
      <c r="AH48" s="755">
        <v>2</v>
      </c>
      <c r="AI48" s="756"/>
      <c r="AJ48" s="756">
        <f t="shared" si="21"/>
        <v>42.025000000000006</v>
      </c>
      <c r="AK48" s="757">
        <f t="shared" si="22"/>
        <v>44.864999999999995</v>
      </c>
      <c r="AL48" s="761"/>
      <c r="AM48" s="761"/>
      <c r="AN48" s="761"/>
      <c r="AO48" s="761"/>
      <c r="AP48" s="761"/>
      <c r="AQ48" s="761"/>
      <c r="AR48" s="761"/>
      <c r="AS48" s="761"/>
      <c r="AT48" s="761"/>
      <c r="AU48" s="761"/>
    </row>
    <row r="49" spans="1:47" s="758" customFormat="1">
      <c r="A49" s="744">
        <v>32</v>
      </c>
      <c r="B49" s="745" t="s">
        <v>135</v>
      </c>
      <c r="C49" s="746" t="s">
        <v>136</v>
      </c>
      <c r="D49" s="746">
        <v>70</v>
      </c>
      <c r="E49" s="747">
        <v>32</v>
      </c>
      <c r="F49" s="748">
        <v>40.67</v>
      </c>
      <c r="G49" s="749">
        <f t="shared" si="12"/>
        <v>8.6700000000000017</v>
      </c>
      <c r="H49" s="747">
        <v>29</v>
      </c>
      <c r="I49" s="748">
        <v>40.67</v>
      </c>
      <c r="J49" s="750">
        <f t="shared" si="13"/>
        <v>11.670000000000002</v>
      </c>
      <c r="K49" s="747">
        <v>21.25</v>
      </c>
      <c r="L49" s="748">
        <v>24.44</v>
      </c>
      <c r="M49" s="751">
        <f t="shared" si="14"/>
        <v>3.1900000000000013</v>
      </c>
      <c r="N49" s="747">
        <v>47.5</v>
      </c>
      <c r="O49" s="748">
        <v>28.89</v>
      </c>
      <c r="P49" s="750">
        <f t="shared" si="15"/>
        <v>-18.61</v>
      </c>
      <c r="Q49" s="747">
        <v>31.25</v>
      </c>
      <c r="R49" s="748">
        <v>35.06</v>
      </c>
      <c r="S49" s="751">
        <f t="shared" si="16"/>
        <v>3.8100000000000023</v>
      </c>
      <c r="T49" s="747">
        <v>44.75</v>
      </c>
      <c r="U49" s="748">
        <v>53.78</v>
      </c>
      <c r="V49" s="749">
        <f t="shared" si="17"/>
        <v>9.0300000000000011</v>
      </c>
      <c r="W49" s="747">
        <v>37.5</v>
      </c>
      <c r="X49" s="748">
        <v>48.89</v>
      </c>
      <c r="Y49" s="750">
        <f t="shared" si="18"/>
        <v>11.39</v>
      </c>
      <c r="Z49" s="747">
        <v>34</v>
      </c>
      <c r="AA49" s="748">
        <v>63.11</v>
      </c>
      <c r="AB49" s="749">
        <f t="shared" si="19"/>
        <v>29.11</v>
      </c>
      <c r="AC49" s="752">
        <v>34.65625</v>
      </c>
      <c r="AD49" s="753">
        <f t="shared" si="20"/>
        <v>41.938750000000006</v>
      </c>
      <c r="AE49" s="754">
        <f t="shared" si="11"/>
        <v>7.282500000000006</v>
      </c>
      <c r="AF49" s="755">
        <v>1</v>
      </c>
      <c r="AG49" s="755">
        <v>2</v>
      </c>
      <c r="AH49" s="755">
        <v>1</v>
      </c>
      <c r="AI49" s="756"/>
      <c r="AJ49" s="756">
        <f t="shared" si="21"/>
        <v>41.938750000000006</v>
      </c>
      <c r="AK49" s="757">
        <f t="shared" si="22"/>
        <v>34.65625</v>
      </c>
    </row>
    <row r="50" spans="1:47" s="758" customFormat="1">
      <c r="A50" s="744">
        <v>33</v>
      </c>
      <c r="B50" s="745" t="s">
        <v>218</v>
      </c>
      <c r="C50" s="746" t="s">
        <v>219</v>
      </c>
      <c r="D50" s="746">
        <v>94</v>
      </c>
      <c r="E50" s="759">
        <v>51</v>
      </c>
      <c r="F50" s="760">
        <v>42.17</v>
      </c>
      <c r="G50" s="749">
        <f t="shared" si="12"/>
        <v>-8.8299999999999983</v>
      </c>
      <c r="H50" s="759">
        <v>50.5</v>
      </c>
      <c r="I50" s="760">
        <v>42.83</v>
      </c>
      <c r="J50" s="750">
        <f t="shared" si="13"/>
        <v>-7.6700000000000017</v>
      </c>
      <c r="K50" s="759">
        <v>26.88</v>
      </c>
      <c r="L50" s="760">
        <v>29.38</v>
      </c>
      <c r="M50" s="751">
        <f t="shared" si="14"/>
        <v>2.5</v>
      </c>
      <c r="N50" s="759">
        <v>55.83</v>
      </c>
      <c r="O50" s="760">
        <v>33.33</v>
      </c>
      <c r="P50" s="750">
        <f t="shared" si="15"/>
        <v>-22.5</v>
      </c>
      <c r="Q50" s="759">
        <v>39.380000000000003</v>
      </c>
      <c r="R50" s="760">
        <v>31.71</v>
      </c>
      <c r="S50" s="751">
        <f t="shared" si="16"/>
        <v>-7.6700000000000017</v>
      </c>
      <c r="T50" s="759">
        <v>63.51</v>
      </c>
      <c r="U50" s="760">
        <v>53.33</v>
      </c>
      <c r="V50" s="749">
        <f t="shared" si="17"/>
        <v>-10.18</v>
      </c>
      <c r="W50" s="759">
        <v>46.67</v>
      </c>
      <c r="X50" s="760">
        <v>49.17</v>
      </c>
      <c r="Y50" s="750">
        <f t="shared" si="18"/>
        <v>2.5</v>
      </c>
      <c r="Z50" s="759">
        <v>50.33</v>
      </c>
      <c r="AA50" s="760">
        <v>52.67</v>
      </c>
      <c r="AB50" s="749">
        <f t="shared" si="19"/>
        <v>2.3400000000000034</v>
      </c>
      <c r="AC50" s="752">
        <v>48.012500000000003</v>
      </c>
      <c r="AD50" s="753">
        <f t="shared" si="20"/>
        <v>41.823750000000004</v>
      </c>
      <c r="AE50" s="754">
        <f t="shared" si="11"/>
        <v>-6.1887499999999989</v>
      </c>
      <c r="AF50" s="755">
        <v>0</v>
      </c>
      <c r="AG50" s="755">
        <v>2</v>
      </c>
      <c r="AH50" s="755">
        <v>0</v>
      </c>
      <c r="AI50" s="756"/>
      <c r="AJ50" s="756">
        <f t="shared" si="21"/>
        <v>41.823750000000004</v>
      </c>
      <c r="AK50" s="757">
        <f t="shared" si="22"/>
        <v>48.012499999999996</v>
      </c>
    </row>
    <row r="51" spans="1:47" s="758" customFormat="1">
      <c r="A51" s="744">
        <v>34</v>
      </c>
      <c r="B51" s="745" t="s">
        <v>115</v>
      </c>
      <c r="C51" s="746" t="s">
        <v>116</v>
      </c>
      <c r="D51" s="746">
        <v>51</v>
      </c>
      <c r="E51" s="747">
        <v>50.75</v>
      </c>
      <c r="F51" s="748">
        <v>43</v>
      </c>
      <c r="G51" s="749">
        <f t="shared" si="12"/>
        <v>-7.75</v>
      </c>
      <c r="H51" s="747">
        <v>52.5</v>
      </c>
      <c r="I51" s="748">
        <v>43</v>
      </c>
      <c r="J51" s="750">
        <f t="shared" si="13"/>
        <v>-9.5</v>
      </c>
      <c r="K51" s="747">
        <v>31.25</v>
      </c>
      <c r="L51" s="748">
        <v>36.25</v>
      </c>
      <c r="M51" s="751">
        <f t="shared" si="14"/>
        <v>5</v>
      </c>
      <c r="N51" s="747">
        <v>53.75</v>
      </c>
      <c r="O51" s="748">
        <v>22.5</v>
      </c>
      <c r="P51" s="750">
        <f t="shared" si="15"/>
        <v>-31.25</v>
      </c>
      <c r="Q51" s="747">
        <v>35.94</v>
      </c>
      <c r="R51" s="748">
        <v>33.75</v>
      </c>
      <c r="S51" s="751">
        <f t="shared" si="16"/>
        <v>-2.1899999999999977</v>
      </c>
      <c r="T51" s="747">
        <v>59.39</v>
      </c>
      <c r="U51" s="748">
        <v>52</v>
      </c>
      <c r="V51" s="749">
        <f t="shared" si="17"/>
        <v>-7.3900000000000006</v>
      </c>
      <c r="W51" s="747">
        <v>48.75</v>
      </c>
      <c r="X51" s="748">
        <v>40</v>
      </c>
      <c r="Y51" s="750">
        <f t="shared" si="18"/>
        <v>-8.75</v>
      </c>
      <c r="Z51" s="747">
        <v>48.5</v>
      </c>
      <c r="AA51" s="748">
        <v>64</v>
      </c>
      <c r="AB51" s="749">
        <f t="shared" si="19"/>
        <v>15.5</v>
      </c>
      <c r="AC51" s="752">
        <v>47.603749999999998</v>
      </c>
      <c r="AD51" s="753">
        <f t="shared" si="20"/>
        <v>41.8125</v>
      </c>
      <c r="AE51" s="754">
        <f t="shared" si="11"/>
        <v>-5.791249999999998</v>
      </c>
      <c r="AF51" s="755">
        <v>1</v>
      </c>
      <c r="AG51" s="755">
        <v>3</v>
      </c>
      <c r="AH51" s="755">
        <v>1</v>
      </c>
      <c r="AI51" s="756"/>
      <c r="AJ51" s="756">
        <f t="shared" si="21"/>
        <v>41.8125</v>
      </c>
      <c r="AK51" s="757">
        <f t="shared" si="22"/>
        <v>47.603749999999998</v>
      </c>
    </row>
    <row r="52" spans="1:47" s="758" customFormat="1">
      <c r="A52" s="744">
        <v>35</v>
      </c>
      <c r="B52" s="745" t="s">
        <v>188</v>
      </c>
      <c r="C52" s="746" t="s">
        <v>189</v>
      </c>
      <c r="D52" s="746">
        <v>66</v>
      </c>
      <c r="E52" s="747">
        <v>44.44</v>
      </c>
      <c r="F52" s="748">
        <v>41.6</v>
      </c>
      <c r="G52" s="749">
        <f t="shared" si="12"/>
        <v>-2.8399999999999963</v>
      </c>
      <c r="H52" s="747">
        <v>48.89</v>
      </c>
      <c r="I52" s="748">
        <v>42.4</v>
      </c>
      <c r="J52" s="750">
        <f t="shared" si="13"/>
        <v>-6.490000000000002</v>
      </c>
      <c r="K52" s="747">
        <v>25.56</v>
      </c>
      <c r="L52" s="748">
        <v>23</v>
      </c>
      <c r="M52" s="751">
        <f t="shared" si="14"/>
        <v>-2.5599999999999987</v>
      </c>
      <c r="N52" s="747">
        <v>38.33</v>
      </c>
      <c r="O52" s="748">
        <v>28</v>
      </c>
      <c r="P52" s="750">
        <f t="shared" si="15"/>
        <v>-10.329999999999998</v>
      </c>
      <c r="Q52" s="747">
        <v>32.78</v>
      </c>
      <c r="R52" s="748">
        <v>34.1</v>
      </c>
      <c r="S52" s="751">
        <f t="shared" si="16"/>
        <v>1.3200000000000003</v>
      </c>
      <c r="T52" s="747">
        <v>57.93</v>
      </c>
      <c r="U52" s="748">
        <v>57.6</v>
      </c>
      <c r="V52" s="749">
        <f t="shared" si="17"/>
        <v>-0.32999999999999829</v>
      </c>
      <c r="W52" s="747">
        <v>47.78</v>
      </c>
      <c r="X52" s="748">
        <v>50</v>
      </c>
      <c r="Y52" s="750">
        <f t="shared" si="18"/>
        <v>2.2199999999999989</v>
      </c>
      <c r="Z52" s="747">
        <v>56</v>
      </c>
      <c r="AA52" s="748">
        <v>56.8</v>
      </c>
      <c r="AB52" s="749">
        <f t="shared" si="19"/>
        <v>0.79999999999999716</v>
      </c>
      <c r="AC52" s="752">
        <v>43.963750000000005</v>
      </c>
      <c r="AD52" s="753">
        <f t="shared" si="20"/>
        <v>41.6875</v>
      </c>
      <c r="AE52" s="754">
        <f t="shared" si="11"/>
        <v>-2.2762500000000045</v>
      </c>
      <c r="AF52" s="755">
        <v>1</v>
      </c>
      <c r="AG52" s="755">
        <v>2</v>
      </c>
      <c r="AH52" s="755">
        <v>2</v>
      </c>
      <c r="AI52" s="756"/>
      <c r="AJ52" s="756">
        <f t="shared" si="21"/>
        <v>41.6875</v>
      </c>
      <c r="AK52" s="757">
        <f t="shared" si="22"/>
        <v>43.963750000000005</v>
      </c>
    </row>
    <row r="53" spans="1:47" s="758" customFormat="1">
      <c r="A53" s="744">
        <v>36</v>
      </c>
      <c r="B53" s="762" t="s">
        <v>153</v>
      </c>
      <c r="C53" s="763" t="s">
        <v>154</v>
      </c>
      <c r="D53" s="763">
        <v>65</v>
      </c>
      <c r="E53" s="764">
        <v>44.5</v>
      </c>
      <c r="F53" s="765">
        <v>42.2</v>
      </c>
      <c r="G53" s="766">
        <f t="shared" si="12"/>
        <v>-2.2999999999999972</v>
      </c>
      <c r="H53" s="764">
        <v>43</v>
      </c>
      <c r="I53" s="765">
        <v>39.799999999999997</v>
      </c>
      <c r="J53" s="767">
        <f t="shared" si="13"/>
        <v>-3.2000000000000028</v>
      </c>
      <c r="K53" s="764">
        <v>25.21</v>
      </c>
      <c r="L53" s="765">
        <v>28.5</v>
      </c>
      <c r="M53" s="768">
        <f t="shared" si="14"/>
        <v>3.2899999999999991</v>
      </c>
      <c r="N53" s="764">
        <v>47.92</v>
      </c>
      <c r="O53" s="765">
        <v>25.5</v>
      </c>
      <c r="P53" s="767">
        <f t="shared" si="15"/>
        <v>-22.42</v>
      </c>
      <c r="Q53" s="764">
        <v>35.630000000000003</v>
      </c>
      <c r="R53" s="765">
        <v>36.549999999999997</v>
      </c>
      <c r="S53" s="768">
        <f t="shared" si="16"/>
        <v>0.9199999999999946</v>
      </c>
      <c r="T53" s="764">
        <v>58.63</v>
      </c>
      <c r="U53" s="765">
        <v>51.6</v>
      </c>
      <c r="V53" s="766">
        <f t="shared" si="17"/>
        <v>-7.0300000000000011</v>
      </c>
      <c r="W53" s="764">
        <v>41.67</v>
      </c>
      <c r="X53" s="765">
        <v>46.5</v>
      </c>
      <c r="Y53" s="767">
        <f t="shared" si="18"/>
        <v>4.8299999999999983</v>
      </c>
      <c r="Z53" s="764">
        <v>43.67</v>
      </c>
      <c r="AA53" s="765">
        <v>62.8</v>
      </c>
      <c r="AB53" s="766">
        <f t="shared" si="19"/>
        <v>19.129999999999995</v>
      </c>
      <c r="AC53" s="769">
        <v>42.528750000000002</v>
      </c>
      <c r="AD53" s="770">
        <f t="shared" si="20"/>
        <v>41.681249999999999</v>
      </c>
      <c r="AE53" s="771">
        <f t="shared" si="11"/>
        <v>-0.84750000000000369</v>
      </c>
      <c r="AF53" s="772">
        <v>1</v>
      </c>
      <c r="AG53" s="772">
        <v>2</v>
      </c>
      <c r="AH53" s="772">
        <v>1</v>
      </c>
      <c r="AI53" s="756"/>
      <c r="AJ53" s="756">
        <f t="shared" si="21"/>
        <v>41.681249999999999</v>
      </c>
      <c r="AK53" s="757">
        <f t="shared" si="22"/>
        <v>42.528750000000002</v>
      </c>
      <c r="AL53" s="761"/>
      <c r="AM53" s="761"/>
      <c r="AN53" s="761"/>
      <c r="AO53" s="761"/>
      <c r="AP53" s="761"/>
      <c r="AQ53" s="761"/>
      <c r="AR53" s="761"/>
      <c r="AS53" s="761"/>
      <c r="AT53" s="761"/>
      <c r="AU53" s="761"/>
    </row>
    <row r="54" spans="1:47" s="758" customFormat="1" ht="20.100000000000001" customHeight="1">
      <c r="A54" s="744">
        <v>37</v>
      </c>
      <c r="B54" s="773" t="s">
        <v>190</v>
      </c>
      <c r="C54" s="774" t="s">
        <v>191</v>
      </c>
      <c r="D54" s="774">
        <v>95</v>
      </c>
      <c r="E54" s="784">
        <v>64.150000000000006</v>
      </c>
      <c r="F54" s="785">
        <v>42.29</v>
      </c>
      <c r="G54" s="777">
        <f t="shared" si="12"/>
        <v>-21.860000000000007</v>
      </c>
      <c r="H54" s="774">
        <v>53.69</v>
      </c>
      <c r="I54" s="785">
        <v>38.86</v>
      </c>
      <c r="J54" s="778">
        <f t="shared" si="13"/>
        <v>-14.829999999999998</v>
      </c>
      <c r="K54" s="784">
        <v>79.42</v>
      </c>
      <c r="L54" s="785">
        <v>32.86</v>
      </c>
      <c r="M54" s="779">
        <f t="shared" si="14"/>
        <v>-46.56</v>
      </c>
      <c r="N54" s="784">
        <v>80</v>
      </c>
      <c r="O54" s="785">
        <v>26.43</v>
      </c>
      <c r="P54" s="778">
        <f t="shared" si="15"/>
        <v>-53.57</v>
      </c>
      <c r="Q54" s="784">
        <v>39.42</v>
      </c>
      <c r="R54" s="785">
        <v>34</v>
      </c>
      <c r="S54" s="779">
        <f t="shared" si="16"/>
        <v>-5.4200000000000017</v>
      </c>
      <c r="T54" s="784">
        <v>66.25</v>
      </c>
      <c r="U54" s="785">
        <v>52.57</v>
      </c>
      <c r="V54" s="777">
        <f t="shared" si="17"/>
        <v>-13.68</v>
      </c>
      <c r="W54" s="784">
        <v>46.15</v>
      </c>
      <c r="X54" s="785">
        <v>55</v>
      </c>
      <c r="Y54" s="778">
        <f t="shared" si="18"/>
        <v>8.8500000000000014</v>
      </c>
      <c r="Z54" s="784">
        <v>58.46</v>
      </c>
      <c r="AA54" s="785">
        <v>51.43</v>
      </c>
      <c r="AB54" s="777">
        <f t="shared" si="19"/>
        <v>-7.0300000000000011</v>
      </c>
      <c r="AC54" s="780">
        <v>60.942499999999995</v>
      </c>
      <c r="AD54" s="781">
        <f t="shared" si="20"/>
        <v>41.68</v>
      </c>
      <c r="AE54" s="782">
        <f t="shared" si="11"/>
        <v>-19.262499999999996</v>
      </c>
      <c r="AF54" s="783">
        <v>1</v>
      </c>
      <c r="AG54" s="783">
        <v>1</v>
      </c>
      <c r="AH54" s="783">
        <v>1</v>
      </c>
      <c r="AI54" s="756"/>
      <c r="AJ54" s="756">
        <f t="shared" si="21"/>
        <v>41.68</v>
      </c>
      <c r="AK54" s="757">
        <f t="shared" si="22"/>
        <v>60.942499999999995</v>
      </c>
    </row>
    <row r="55" spans="1:47" s="758" customFormat="1" ht="20.100000000000001" customHeight="1">
      <c r="A55" s="744">
        <v>38</v>
      </c>
      <c r="B55" s="745" t="s">
        <v>240</v>
      </c>
      <c r="C55" s="746" t="s">
        <v>241</v>
      </c>
      <c r="D55" s="746">
        <v>117</v>
      </c>
      <c r="E55" s="747">
        <v>49.43</v>
      </c>
      <c r="F55" s="748">
        <v>37.14</v>
      </c>
      <c r="G55" s="749">
        <f t="shared" si="12"/>
        <v>-12.29</v>
      </c>
      <c r="H55" s="747">
        <v>42.29</v>
      </c>
      <c r="I55" s="748">
        <v>38</v>
      </c>
      <c r="J55" s="750">
        <f t="shared" si="13"/>
        <v>-4.2899999999999991</v>
      </c>
      <c r="K55" s="747">
        <v>20.36</v>
      </c>
      <c r="L55" s="748">
        <v>27.86</v>
      </c>
      <c r="M55" s="751">
        <f t="shared" si="14"/>
        <v>7.5</v>
      </c>
      <c r="N55" s="747">
        <v>47.86</v>
      </c>
      <c r="O55" s="748">
        <v>26.43</v>
      </c>
      <c r="P55" s="750">
        <f t="shared" si="15"/>
        <v>-21.43</v>
      </c>
      <c r="Q55" s="747">
        <v>45.36</v>
      </c>
      <c r="R55" s="748">
        <v>32.93</v>
      </c>
      <c r="S55" s="751">
        <f t="shared" si="16"/>
        <v>-12.43</v>
      </c>
      <c r="T55" s="747">
        <v>60.47</v>
      </c>
      <c r="U55" s="748">
        <v>53.71</v>
      </c>
      <c r="V55" s="749">
        <f t="shared" si="17"/>
        <v>-6.759999999999998</v>
      </c>
      <c r="W55" s="747">
        <v>54.29</v>
      </c>
      <c r="X55" s="748">
        <v>50.71</v>
      </c>
      <c r="Y55" s="750">
        <f t="shared" si="18"/>
        <v>-3.5799999999999983</v>
      </c>
      <c r="Z55" s="747">
        <v>74.86</v>
      </c>
      <c r="AA55" s="748">
        <v>52.57</v>
      </c>
      <c r="AB55" s="749">
        <f t="shared" si="19"/>
        <v>-22.29</v>
      </c>
      <c r="AC55" s="752">
        <v>49.365000000000002</v>
      </c>
      <c r="AD55" s="753">
        <f t="shared" si="20"/>
        <v>39.918750000000003</v>
      </c>
      <c r="AE55" s="754">
        <f t="shared" si="11"/>
        <v>-9.4462499999999991</v>
      </c>
      <c r="AF55" s="755">
        <v>0</v>
      </c>
      <c r="AG55" s="755">
        <v>3</v>
      </c>
      <c r="AH55" s="755">
        <v>0</v>
      </c>
      <c r="AI55" s="756"/>
      <c r="AJ55" s="756">
        <f t="shared" si="21"/>
        <v>39.918750000000003</v>
      </c>
      <c r="AK55" s="757">
        <f t="shared" si="22"/>
        <v>49.365000000000002</v>
      </c>
      <c r="AL55" s="761"/>
      <c r="AM55" s="761"/>
      <c r="AN55" s="761"/>
      <c r="AO55" s="761"/>
      <c r="AP55" s="761"/>
      <c r="AQ55" s="761"/>
      <c r="AR55" s="761"/>
      <c r="AS55" s="761"/>
      <c r="AT55" s="761"/>
      <c r="AU55" s="761"/>
    </row>
    <row r="56" spans="1:47" s="758" customFormat="1" ht="20.100000000000001" customHeight="1">
      <c r="A56" s="744">
        <v>39</v>
      </c>
      <c r="B56" s="745" t="s">
        <v>256</v>
      </c>
      <c r="C56" s="746" t="s">
        <v>257</v>
      </c>
      <c r="D56" s="746">
        <v>107</v>
      </c>
      <c r="E56" s="747">
        <v>53.69</v>
      </c>
      <c r="F56" s="748">
        <v>37.6</v>
      </c>
      <c r="G56" s="749">
        <f t="shared" si="12"/>
        <v>-16.089999999999996</v>
      </c>
      <c r="H56" s="747">
        <v>46.31</v>
      </c>
      <c r="I56" s="748">
        <v>40</v>
      </c>
      <c r="J56" s="750">
        <f t="shared" si="13"/>
        <v>-6.3100000000000023</v>
      </c>
      <c r="K56" s="747">
        <v>31.35</v>
      </c>
      <c r="L56" s="748">
        <v>28.25</v>
      </c>
      <c r="M56" s="751">
        <f t="shared" si="14"/>
        <v>-3.1000000000000014</v>
      </c>
      <c r="N56" s="747">
        <v>55.38</v>
      </c>
      <c r="O56" s="748">
        <v>30</v>
      </c>
      <c r="P56" s="750">
        <f t="shared" si="15"/>
        <v>-25.380000000000003</v>
      </c>
      <c r="Q56" s="747">
        <v>43.65</v>
      </c>
      <c r="R56" s="748">
        <v>33.75</v>
      </c>
      <c r="S56" s="751">
        <f t="shared" si="16"/>
        <v>-9.8999999999999986</v>
      </c>
      <c r="T56" s="747">
        <v>62.67</v>
      </c>
      <c r="U56" s="748">
        <v>48</v>
      </c>
      <c r="V56" s="749">
        <f t="shared" si="17"/>
        <v>-14.670000000000002</v>
      </c>
      <c r="W56" s="747">
        <v>50</v>
      </c>
      <c r="X56" s="748">
        <v>48</v>
      </c>
      <c r="Y56" s="750">
        <f t="shared" si="18"/>
        <v>-2</v>
      </c>
      <c r="Z56" s="747">
        <v>54.46</v>
      </c>
      <c r="AA56" s="748">
        <v>52</v>
      </c>
      <c r="AB56" s="749">
        <f t="shared" si="19"/>
        <v>-2.4600000000000009</v>
      </c>
      <c r="AC56" s="752">
        <v>49.688749999999999</v>
      </c>
      <c r="AD56" s="753">
        <f t="shared" si="20"/>
        <v>39.700000000000003</v>
      </c>
      <c r="AE56" s="754">
        <f t="shared" si="11"/>
        <v>-9.988749999999996</v>
      </c>
      <c r="AF56" s="755">
        <v>0</v>
      </c>
      <c r="AG56" s="755">
        <v>0</v>
      </c>
      <c r="AH56" s="755">
        <v>0</v>
      </c>
      <c r="AI56" s="756"/>
      <c r="AJ56" s="756">
        <f t="shared" si="21"/>
        <v>39.700000000000003</v>
      </c>
      <c r="AK56" s="757">
        <f t="shared" si="22"/>
        <v>49.688749999999999</v>
      </c>
      <c r="AL56" s="761"/>
      <c r="AM56" s="761"/>
      <c r="AN56" s="761"/>
      <c r="AO56" s="761"/>
      <c r="AP56" s="761"/>
      <c r="AQ56" s="761"/>
      <c r="AR56" s="761"/>
      <c r="AS56" s="761"/>
      <c r="AT56" s="761"/>
      <c r="AU56" s="761"/>
    </row>
    <row r="57" spans="1:47" s="758" customFormat="1" ht="20.100000000000001" customHeight="1">
      <c r="A57" s="744">
        <v>40</v>
      </c>
      <c r="B57" s="745" t="s">
        <v>198</v>
      </c>
      <c r="C57" s="746" t="s">
        <v>199</v>
      </c>
      <c r="D57" s="746">
        <v>73</v>
      </c>
      <c r="E57" s="747">
        <v>65.08</v>
      </c>
      <c r="F57" s="748">
        <v>35.4</v>
      </c>
      <c r="G57" s="749">
        <f t="shared" si="12"/>
        <v>-29.68</v>
      </c>
      <c r="H57" s="747">
        <v>61.54</v>
      </c>
      <c r="I57" s="748">
        <v>37.200000000000003</v>
      </c>
      <c r="J57" s="750">
        <f t="shared" si="13"/>
        <v>-24.339999999999996</v>
      </c>
      <c r="K57" s="747">
        <v>63.46</v>
      </c>
      <c r="L57" s="748">
        <v>27.25</v>
      </c>
      <c r="M57" s="751">
        <f t="shared" si="14"/>
        <v>-36.21</v>
      </c>
      <c r="N57" s="747">
        <v>75.77</v>
      </c>
      <c r="O57" s="748">
        <v>22.5</v>
      </c>
      <c r="P57" s="750">
        <f t="shared" si="15"/>
        <v>-53.269999999999996</v>
      </c>
      <c r="Q57" s="747">
        <v>51.54</v>
      </c>
      <c r="R57" s="748">
        <v>32.049999999999997</v>
      </c>
      <c r="S57" s="751">
        <f t="shared" si="16"/>
        <v>-19.490000000000002</v>
      </c>
      <c r="T57" s="747">
        <v>74.75</v>
      </c>
      <c r="U57" s="748">
        <v>48</v>
      </c>
      <c r="V57" s="749">
        <f t="shared" si="17"/>
        <v>-26.75</v>
      </c>
      <c r="W57" s="747">
        <v>66.92</v>
      </c>
      <c r="X57" s="748">
        <v>54.5</v>
      </c>
      <c r="Y57" s="750">
        <f t="shared" si="18"/>
        <v>-12.420000000000002</v>
      </c>
      <c r="Z57" s="747">
        <v>73.849999999999994</v>
      </c>
      <c r="AA57" s="748">
        <v>50.4</v>
      </c>
      <c r="AB57" s="749">
        <f t="shared" si="19"/>
        <v>-23.449999999999996</v>
      </c>
      <c r="AC57" s="752">
        <v>66.613749999999996</v>
      </c>
      <c r="AD57" s="753">
        <f t="shared" si="20"/>
        <v>38.412499999999994</v>
      </c>
      <c r="AE57" s="754">
        <f t="shared" si="11"/>
        <v>-28.201250000000002</v>
      </c>
      <c r="AF57" s="755">
        <v>1</v>
      </c>
      <c r="AG57" s="755">
        <v>1</v>
      </c>
      <c r="AH57" s="755">
        <v>1</v>
      </c>
      <c r="AI57" s="756"/>
      <c r="AJ57" s="756">
        <f t="shared" si="21"/>
        <v>38.412499999999994</v>
      </c>
      <c r="AK57" s="757">
        <f t="shared" si="22"/>
        <v>66.61375000000001</v>
      </c>
    </row>
    <row r="58" spans="1:47" s="758" customFormat="1" ht="20.100000000000001" customHeight="1">
      <c r="A58" s="744">
        <v>41</v>
      </c>
      <c r="B58" s="745" t="s">
        <v>252</v>
      </c>
      <c r="C58" s="746" t="s">
        <v>253</v>
      </c>
      <c r="D58" s="746">
        <v>103</v>
      </c>
      <c r="E58" s="747">
        <v>61.92</v>
      </c>
      <c r="F58" s="748">
        <v>38</v>
      </c>
      <c r="G58" s="749">
        <f t="shared" si="12"/>
        <v>-23.92</v>
      </c>
      <c r="H58" s="747">
        <v>52.62</v>
      </c>
      <c r="I58" s="748">
        <v>35.33</v>
      </c>
      <c r="J58" s="750">
        <f t="shared" si="13"/>
        <v>-17.29</v>
      </c>
      <c r="K58" s="747">
        <v>40.380000000000003</v>
      </c>
      <c r="L58" s="748">
        <v>25.63</v>
      </c>
      <c r="M58" s="751">
        <f t="shared" si="14"/>
        <v>-14.750000000000004</v>
      </c>
      <c r="N58" s="747">
        <v>53.65</v>
      </c>
      <c r="O58" s="748">
        <v>31.25</v>
      </c>
      <c r="P58" s="750">
        <f t="shared" si="15"/>
        <v>-22.4</v>
      </c>
      <c r="Q58" s="747">
        <v>32.6</v>
      </c>
      <c r="R58" s="748">
        <v>30.04</v>
      </c>
      <c r="S58" s="751">
        <f t="shared" si="16"/>
        <v>-2.5600000000000023</v>
      </c>
      <c r="T58" s="747">
        <v>66.78</v>
      </c>
      <c r="U58" s="748">
        <v>47.33</v>
      </c>
      <c r="V58" s="749">
        <f t="shared" si="17"/>
        <v>-19.450000000000003</v>
      </c>
      <c r="W58" s="747">
        <v>61.15</v>
      </c>
      <c r="X58" s="748">
        <v>45.83</v>
      </c>
      <c r="Y58" s="750">
        <f t="shared" si="18"/>
        <v>-15.32</v>
      </c>
      <c r="Z58" s="747">
        <v>56.92</v>
      </c>
      <c r="AA58" s="748">
        <v>50</v>
      </c>
      <c r="AB58" s="749">
        <f t="shared" si="19"/>
        <v>-6.9200000000000017</v>
      </c>
      <c r="AC58" s="752">
        <v>53.252499999999998</v>
      </c>
      <c r="AD58" s="753">
        <f t="shared" si="20"/>
        <v>37.926249999999996</v>
      </c>
      <c r="AE58" s="754">
        <f t="shared" si="11"/>
        <v>-15.326250000000002</v>
      </c>
      <c r="AF58" s="755">
        <v>0</v>
      </c>
      <c r="AG58" s="755">
        <v>0</v>
      </c>
      <c r="AH58" s="755">
        <v>0</v>
      </c>
      <c r="AI58" s="756"/>
      <c r="AJ58" s="756">
        <f t="shared" si="21"/>
        <v>37.926249999999996</v>
      </c>
      <c r="AK58" s="757">
        <f t="shared" si="22"/>
        <v>53.252499999999998</v>
      </c>
      <c r="AL58" s="761"/>
      <c r="AM58" s="761"/>
      <c r="AN58" s="761"/>
      <c r="AO58" s="761"/>
      <c r="AP58" s="761"/>
      <c r="AQ58" s="761"/>
      <c r="AR58" s="761"/>
      <c r="AS58" s="761"/>
      <c r="AT58" s="761"/>
      <c r="AU58" s="761"/>
    </row>
    <row r="59" spans="1:47" s="758" customFormat="1" ht="20.100000000000001" customHeight="1">
      <c r="A59" s="744">
        <v>42</v>
      </c>
      <c r="B59" s="745" t="s">
        <v>250</v>
      </c>
      <c r="C59" s="746" t="s">
        <v>251</v>
      </c>
      <c r="D59" s="746">
        <v>53</v>
      </c>
      <c r="E59" s="747">
        <v>46</v>
      </c>
      <c r="F59" s="748">
        <v>34.799999999999997</v>
      </c>
      <c r="G59" s="749">
        <f t="shared" si="12"/>
        <v>-11.200000000000003</v>
      </c>
      <c r="H59" s="747">
        <v>45.33</v>
      </c>
      <c r="I59" s="748">
        <v>38.4</v>
      </c>
      <c r="J59" s="750">
        <f t="shared" si="13"/>
        <v>-6.93</v>
      </c>
      <c r="K59" s="747">
        <v>28.33</v>
      </c>
      <c r="L59" s="748">
        <v>26.25</v>
      </c>
      <c r="M59" s="751">
        <f t="shared" si="14"/>
        <v>-2.0799999999999983</v>
      </c>
      <c r="N59" s="747">
        <v>58.33</v>
      </c>
      <c r="O59" s="748">
        <v>20.5</v>
      </c>
      <c r="P59" s="750">
        <f t="shared" si="15"/>
        <v>-37.83</v>
      </c>
      <c r="Q59" s="747">
        <v>29.17</v>
      </c>
      <c r="R59" s="748">
        <v>29.15</v>
      </c>
      <c r="S59" s="751">
        <f t="shared" si="16"/>
        <v>-2.0000000000003126E-2</v>
      </c>
      <c r="T59" s="747">
        <v>42.3</v>
      </c>
      <c r="U59" s="748">
        <v>51.6</v>
      </c>
      <c r="V59" s="749">
        <f t="shared" si="17"/>
        <v>9.3000000000000043</v>
      </c>
      <c r="W59" s="747">
        <v>38.33</v>
      </c>
      <c r="X59" s="748">
        <v>50.5</v>
      </c>
      <c r="Y59" s="750">
        <f t="shared" si="18"/>
        <v>12.170000000000002</v>
      </c>
      <c r="Z59" s="747">
        <v>44</v>
      </c>
      <c r="AA59" s="748">
        <v>50.4</v>
      </c>
      <c r="AB59" s="749">
        <f t="shared" si="19"/>
        <v>6.3999999999999986</v>
      </c>
      <c r="AC59" s="752">
        <v>41.473749999999995</v>
      </c>
      <c r="AD59" s="753">
        <f t="shared" si="20"/>
        <v>37.699999999999996</v>
      </c>
      <c r="AE59" s="754">
        <f t="shared" si="11"/>
        <v>-3.7737499999999997</v>
      </c>
      <c r="AF59" s="755">
        <v>0</v>
      </c>
      <c r="AG59" s="755">
        <v>0</v>
      </c>
      <c r="AH59" s="755">
        <v>0</v>
      </c>
      <c r="AI59" s="756"/>
      <c r="AJ59" s="756">
        <f t="shared" si="21"/>
        <v>37.699999999999996</v>
      </c>
      <c r="AK59" s="757">
        <f t="shared" si="22"/>
        <v>41.473750000000003</v>
      </c>
    </row>
    <row r="60" spans="1:47" s="758" customFormat="1" ht="20.100000000000001" customHeight="1">
      <c r="A60" s="744">
        <v>43</v>
      </c>
      <c r="B60" s="745" t="s">
        <v>266</v>
      </c>
      <c r="C60" s="746" t="s">
        <v>267</v>
      </c>
      <c r="D60" s="746">
        <v>105</v>
      </c>
      <c r="E60" s="759">
        <v>37.64</v>
      </c>
      <c r="F60" s="760">
        <v>37.56</v>
      </c>
      <c r="G60" s="749">
        <f t="shared" si="12"/>
        <v>-7.9999999999998295E-2</v>
      </c>
      <c r="H60" s="759">
        <v>40.909999999999997</v>
      </c>
      <c r="I60" s="760">
        <v>39.56</v>
      </c>
      <c r="J60" s="750">
        <f t="shared" si="13"/>
        <v>-1.3499999999999943</v>
      </c>
      <c r="K60" s="759">
        <v>24.55</v>
      </c>
      <c r="L60" s="760">
        <v>27.78</v>
      </c>
      <c r="M60" s="751">
        <f t="shared" si="14"/>
        <v>3.2300000000000004</v>
      </c>
      <c r="N60" s="759">
        <v>31.82</v>
      </c>
      <c r="O60" s="760">
        <v>28.33</v>
      </c>
      <c r="P60" s="750">
        <f t="shared" si="15"/>
        <v>-3.490000000000002</v>
      </c>
      <c r="Q60" s="759">
        <v>30.57</v>
      </c>
      <c r="R60" s="760">
        <v>30.28</v>
      </c>
      <c r="S60" s="751">
        <f t="shared" si="16"/>
        <v>-0.28999999999999915</v>
      </c>
      <c r="T60" s="759">
        <v>49.54</v>
      </c>
      <c r="U60" s="760">
        <v>46.22</v>
      </c>
      <c r="V60" s="749">
        <f t="shared" si="17"/>
        <v>-3.3200000000000003</v>
      </c>
      <c r="W60" s="759">
        <v>38.86</v>
      </c>
      <c r="X60" s="760">
        <v>41.11</v>
      </c>
      <c r="Y60" s="750">
        <f t="shared" si="18"/>
        <v>2.25</v>
      </c>
      <c r="Z60" s="759">
        <v>48.91</v>
      </c>
      <c r="AA60" s="760">
        <v>50.22</v>
      </c>
      <c r="AB60" s="749">
        <f t="shared" si="19"/>
        <v>1.3100000000000023</v>
      </c>
      <c r="AC60" s="752">
        <v>37.849999999999994</v>
      </c>
      <c r="AD60" s="753">
        <f t="shared" si="20"/>
        <v>37.632500000000007</v>
      </c>
      <c r="AE60" s="754">
        <f t="shared" si="11"/>
        <v>-0.21749999999998693</v>
      </c>
      <c r="AF60" s="755">
        <v>0</v>
      </c>
      <c r="AG60" s="755">
        <v>0</v>
      </c>
      <c r="AH60" s="755">
        <v>0</v>
      </c>
      <c r="AI60" s="756"/>
      <c r="AJ60" s="756">
        <f t="shared" si="21"/>
        <v>37.632500000000007</v>
      </c>
      <c r="AK60" s="757">
        <f t="shared" si="22"/>
        <v>37.849999999999994</v>
      </c>
    </row>
    <row r="61" spans="1:47" s="758" customFormat="1" ht="20.100000000000001" customHeight="1">
      <c r="A61" s="744">
        <v>44</v>
      </c>
      <c r="B61" s="745" t="s">
        <v>262</v>
      </c>
      <c r="C61" s="746" t="s">
        <v>263</v>
      </c>
      <c r="D61" s="746">
        <v>78</v>
      </c>
      <c r="E61" s="747">
        <v>40.22</v>
      </c>
      <c r="F61" s="748">
        <v>37.200000000000003</v>
      </c>
      <c r="G61" s="749">
        <f t="shared" si="12"/>
        <v>-3.019999999999996</v>
      </c>
      <c r="H61" s="747">
        <v>36.22</v>
      </c>
      <c r="I61" s="748">
        <v>36.6</v>
      </c>
      <c r="J61" s="750">
        <f t="shared" si="13"/>
        <v>0.38000000000000256</v>
      </c>
      <c r="K61" s="747">
        <v>29.44</v>
      </c>
      <c r="L61" s="748">
        <v>23.5</v>
      </c>
      <c r="M61" s="751">
        <f t="shared" si="14"/>
        <v>-5.9400000000000013</v>
      </c>
      <c r="N61" s="747">
        <v>31.11</v>
      </c>
      <c r="O61" s="748">
        <v>24.5</v>
      </c>
      <c r="P61" s="750">
        <f t="shared" si="15"/>
        <v>-6.6099999999999994</v>
      </c>
      <c r="Q61" s="747">
        <v>30.28</v>
      </c>
      <c r="R61" s="748">
        <v>33.25</v>
      </c>
      <c r="S61" s="751">
        <f t="shared" si="16"/>
        <v>2.9699999999999989</v>
      </c>
      <c r="T61" s="747">
        <v>59.87</v>
      </c>
      <c r="U61" s="748">
        <v>44</v>
      </c>
      <c r="V61" s="749">
        <f t="shared" si="17"/>
        <v>-15.869999999999997</v>
      </c>
      <c r="W61" s="747">
        <v>38.33</v>
      </c>
      <c r="X61" s="748">
        <v>44</v>
      </c>
      <c r="Y61" s="750">
        <f t="shared" si="18"/>
        <v>5.6700000000000017</v>
      </c>
      <c r="Z61" s="747">
        <v>48</v>
      </c>
      <c r="AA61" s="748">
        <v>50.4</v>
      </c>
      <c r="AB61" s="749">
        <f t="shared" si="19"/>
        <v>2.3999999999999986</v>
      </c>
      <c r="AC61" s="752">
        <v>39.183749999999996</v>
      </c>
      <c r="AD61" s="753">
        <f t="shared" si="20"/>
        <v>36.681249999999999</v>
      </c>
      <c r="AE61" s="754">
        <f t="shared" si="11"/>
        <v>-2.5024999999999977</v>
      </c>
      <c r="AF61" s="755">
        <v>0</v>
      </c>
      <c r="AG61" s="755">
        <v>0</v>
      </c>
      <c r="AH61" s="755">
        <v>0</v>
      </c>
      <c r="AI61" s="756"/>
      <c r="AJ61" s="756">
        <f t="shared" si="21"/>
        <v>36.681249999999999</v>
      </c>
      <c r="AK61" s="757">
        <f t="shared" si="22"/>
        <v>39.183750000000003</v>
      </c>
    </row>
    <row r="62" spans="1:47" s="758" customFormat="1" ht="20.100000000000001" customHeight="1">
      <c r="A62" s="744">
        <v>45</v>
      </c>
      <c r="B62" s="745" t="s">
        <v>264</v>
      </c>
      <c r="C62" s="746" t="s">
        <v>265</v>
      </c>
      <c r="D62" s="746">
        <v>52</v>
      </c>
      <c r="E62" s="759">
        <v>26</v>
      </c>
      <c r="F62" s="760">
        <v>34.75</v>
      </c>
      <c r="G62" s="749">
        <f t="shared" si="12"/>
        <v>8.75</v>
      </c>
      <c r="H62" s="759">
        <v>37.33</v>
      </c>
      <c r="I62" s="760">
        <v>36.75</v>
      </c>
      <c r="J62" s="750">
        <f t="shared" si="13"/>
        <v>-0.57999999999999829</v>
      </c>
      <c r="K62" s="759">
        <v>23.33</v>
      </c>
      <c r="L62" s="760">
        <v>25.94</v>
      </c>
      <c r="M62" s="751">
        <f t="shared" si="14"/>
        <v>2.610000000000003</v>
      </c>
      <c r="N62" s="759">
        <v>36.67</v>
      </c>
      <c r="O62" s="760">
        <v>25.63</v>
      </c>
      <c r="P62" s="750">
        <f t="shared" si="15"/>
        <v>-11.040000000000003</v>
      </c>
      <c r="Q62" s="759">
        <v>32.5</v>
      </c>
      <c r="R62" s="760">
        <v>31.13</v>
      </c>
      <c r="S62" s="751">
        <f t="shared" si="16"/>
        <v>-1.370000000000001</v>
      </c>
      <c r="T62" s="759">
        <v>44.13</v>
      </c>
      <c r="U62" s="760">
        <v>42</v>
      </c>
      <c r="V62" s="749">
        <f t="shared" si="17"/>
        <v>-2.1300000000000026</v>
      </c>
      <c r="W62" s="759">
        <v>43.33</v>
      </c>
      <c r="X62" s="760">
        <v>41.25</v>
      </c>
      <c r="Y62" s="750">
        <f t="shared" si="18"/>
        <v>-2.0799999999999983</v>
      </c>
      <c r="Z62" s="759">
        <v>34.67</v>
      </c>
      <c r="AA62" s="760">
        <v>53</v>
      </c>
      <c r="AB62" s="749">
        <f t="shared" si="19"/>
        <v>18.329999999999998</v>
      </c>
      <c r="AC62" s="752">
        <v>34.744999999999997</v>
      </c>
      <c r="AD62" s="753">
        <f t="shared" si="20"/>
        <v>36.306249999999999</v>
      </c>
      <c r="AE62" s="754">
        <f t="shared" si="11"/>
        <v>1.5612500000000011</v>
      </c>
      <c r="AF62" s="755">
        <v>0</v>
      </c>
      <c r="AG62" s="755">
        <v>1</v>
      </c>
      <c r="AH62" s="755">
        <v>0</v>
      </c>
      <c r="AI62" s="756"/>
      <c r="AJ62" s="756">
        <f t="shared" si="21"/>
        <v>36.306249999999999</v>
      </c>
      <c r="AK62" s="757">
        <f t="shared" si="22"/>
        <v>34.744999999999997</v>
      </c>
    </row>
    <row r="63" spans="1:47" s="758" customFormat="1" ht="20.100000000000001" customHeight="1">
      <c r="A63" s="744">
        <v>46</v>
      </c>
      <c r="B63" s="745" t="s">
        <v>234</v>
      </c>
      <c r="C63" s="746" t="s">
        <v>235</v>
      </c>
      <c r="D63" s="746">
        <v>51</v>
      </c>
      <c r="E63" s="747">
        <v>42.91</v>
      </c>
      <c r="F63" s="748">
        <v>37.25</v>
      </c>
      <c r="G63" s="749">
        <f t="shared" si="12"/>
        <v>-5.6599999999999966</v>
      </c>
      <c r="H63" s="747">
        <v>44.18</v>
      </c>
      <c r="I63" s="748">
        <v>34.5</v>
      </c>
      <c r="J63" s="750">
        <f t="shared" si="13"/>
        <v>-9.68</v>
      </c>
      <c r="K63" s="747">
        <v>23.41</v>
      </c>
      <c r="L63" s="748">
        <v>32.5</v>
      </c>
      <c r="M63" s="751">
        <f t="shared" si="14"/>
        <v>9.09</v>
      </c>
      <c r="N63" s="747">
        <v>55</v>
      </c>
      <c r="O63" s="748">
        <v>30</v>
      </c>
      <c r="P63" s="750">
        <f t="shared" si="15"/>
        <v>-25</v>
      </c>
      <c r="Q63" s="747">
        <v>31.82</v>
      </c>
      <c r="R63" s="748">
        <v>28.25</v>
      </c>
      <c r="S63" s="751">
        <f t="shared" si="16"/>
        <v>-3.5700000000000003</v>
      </c>
      <c r="T63" s="747">
        <v>58.63</v>
      </c>
      <c r="U63" s="748">
        <v>43.5</v>
      </c>
      <c r="V63" s="749">
        <f t="shared" si="17"/>
        <v>-15.130000000000003</v>
      </c>
      <c r="W63" s="747">
        <v>40</v>
      </c>
      <c r="X63" s="748">
        <v>45.63</v>
      </c>
      <c r="Y63" s="750">
        <f t="shared" si="18"/>
        <v>5.6300000000000026</v>
      </c>
      <c r="Z63" s="747">
        <v>52</v>
      </c>
      <c r="AA63" s="748">
        <v>35.5</v>
      </c>
      <c r="AB63" s="749">
        <f t="shared" si="19"/>
        <v>-16.5</v>
      </c>
      <c r="AC63" s="752">
        <v>43.493749999999999</v>
      </c>
      <c r="AD63" s="753">
        <f t="shared" si="20"/>
        <v>35.891249999999999</v>
      </c>
      <c r="AE63" s="754">
        <f t="shared" si="11"/>
        <v>-7.6024999999999991</v>
      </c>
      <c r="AF63" s="755">
        <v>0</v>
      </c>
      <c r="AG63" s="755">
        <v>0</v>
      </c>
      <c r="AH63" s="755">
        <v>0</v>
      </c>
      <c r="AI63" s="756"/>
      <c r="AJ63" s="756">
        <f t="shared" si="21"/>
        <v>35.891249999999999</v>
      </c>
      <c r="AK63" s="757">
        <f t="shared" si="22"/>
        <v>43.493749999999999</v>
      </c>
    </row>
    <row r="64" spans="1:47" s="758" customFormat="1" ht="20.100000000000001" customHeight="1">
      <c r="A64" s="744">
        <v>47</v>
      </c>
      <c r="B64" s="762" t="s">
        <v>258</v>
      </c>
      <c r="C64" s="763" t="s">
        <v>259</v>
      </c>
      <c r="D64" s="763">
        <v>112</v>
      </c>
      <c r="E64" s="764">
        <v>63.58</v>
      </c>
      <c r="F64" s="765">
        <v>34.25</v>
      </c>
      <c r="G64" s="766">
        <f t="shared" si="12"/>
        <v>-29.33</v>
      </c>
      <c r="H64" s="764">
        <v>55.89</v>
      </c>
      <c r="I64" s="765">
        <v>36.25</v>
      </c>
      <c r="J64" s="767">
        <f t="shared" si="13"/>
        <v>-19.64</v>
      </c>
      <c r="K64" s="764">
        <v>41.45</v>
      </c>
      <c r="L64" s="765">
        <v>23.75</v>
      </c>
      <c r="M64" s="768">
        <f t="shared" si="14"/>
        <v>-17.700000000000003</v>
      </c>
      <c r="N64" s="764">
        <v>62.37</v>
      </c>
      <c r="O64" s="765">
        <v>23.75</v>
      </c>
      <c r="P64" s="767">
        <f t="shared" si="15"/>
        <v>-38.619999999999997</v>
      </c>
      <c r="Q64" s="764">
        <v>47.53</v>
      </c>
      <c r="R64" s="765">
        <v>33.44</v>
      </c>
      <c r="S64" s="768">
        <f t="shared" si="16"/>
        <v>-14.090000000000003</v>
      </c>
      <c r="T64" s="764">
        <v>64.510000000000005</v>
      </c>
      <c r="U64" s="765">
        <v>45.5</v>
      </c>
      <c r="V64" s="766">
        <f t="shared" si="17"/>
        <v>-19.010000000000005</v>
      </c>
      <c r="W64" s="764">
        <v>58.68</v>
      </c>
      <c r="X64" s="765">
        <v>42.5</v>
      </c>
      <c r="Y64" s="767">
        <f t="shared" si="18"/>
        <v>-16.18</v>
      </c>
      <c r="Z64" s="764">
        <v>63.37</v>
      </c>
      <c r="AA64" s="765">
        <v>46.5</v>
      </c>
      <c r="AB64" s="766">
        <f t="shared" si="19"/>
        <v>-16.869999999999997</v>
      </c>
      <c r="AC64" s="769">
        <v>57.172499999999999</v>
      </c>
      <c r="AD64" s="770">
        <f t="shared" si="20"/>
        <v>35.7425</v>
      </c>
      <c r="AE64" s="771">
        <f t="shared" si="11"/>
        <v>-21.43</v>
      </c>
      <c r="AF64" s="772">
        <v>0</v>
      </c>
      <c r="AG64" s="772">
        <v>0</v>
      </c>
      <c r="AH64" s="772">
        <v>0</v>
      </c>
      <c r="AI64" s="756"/>
      <c r="AJ64" s="756">
        <f t="shared" si="21"/>
        <v>35.7425</v>
      </c>
      <c r="AK64" s="757">
        <f t="shared" si="22"/>
        <v>57.172500000000007</v>
      </c>
      <c r="AL64" s="761"/>
      <c r="AM64" s="761"/>
      <c r="AN64" s="761"/>
      <c r="AO64" s="761"/>
      <c r="AP64" s="761"/>
      <c r="AQ64" s="761"/>
      <c r="AR64" s="761"/>
      <c r="AS64" s="761"/>
      <c r="AT64" s="761"/>
      <c r="AU64" s="761"/>
    </row>
    <row r="65" spans="1:47" s="786" customFormat="1">
      <c r="A65" s="744">
        <v>48</v>
      </c>
      <c r="B65" s="773" t="s">
        <v>260</v>
      </c>
      <c r="C65" s="774" t="s">
        <v>261</v>
      </c>
      <c r="D65" s="774">
        <v>86</v>
      </c>
      <c r="E65" s="775">
        <v>47.14</v>
      </c>
      <c r="F65" s="776">
        <v>35</v>
      </c>
      <c r="G65" s="777">
        <f t="shared" si="12"/>
        <v>-12.14</v>
      </c>
      <c r="H65" s="775">
        <v>55.14</v>
      </c>
      <c r="I65" s="776">
        <v>37.25</v>
      </c>
      <c r="J65" s="778">
        <f t="shared" si="13"/>
        <v>-17.89</v>
      </c>
      <c r="K65" s="775">
        <v>33.57</v>
      </c>
      <c r="L65" s="776">
        <v>20.63</v>
      </c>
      <c r="M65" s="779">
        <f t="shared" si="14"/>
        <v>-12.940000000000001</v>
      </c>
      <c r="N65" s="775">
        <v>57.14</v>
      </c>
      <c r="O65" s="776">
        <v>28.75</v>
      </c>
      <c r="P65" s="778">
        <f t="shared" si="15"/>
        <v>-28.39</v>
      </c>
      <c r="Q65" s="775">
        <v>43.57</v>
      </c>
      <c r="R65" s="776">
        <v>31.38</v>
      </c>
      <c r="S65" s="779">
        <f t="shared" si="16"/>
        <v>-12.190000000000001</v>
      </c>
      <c r="T65" s="775">
        <v>74.040000000000006</v>
      </c>
      <c r="U65" s="776">
        <v>43</v>
      </c>
      <c r="V65" s="777">
        <f t="shared" si="17"/>
        <v>-31.040000000000006</v>
      </c>
      <c r="W65" s="775">
        <v>47.86</v>
      </c>
      <c r="X65" s="776">
        <v>40.630000000000003</v>
      </c>
      <c r="Y65" s="778">
        <f t="shared" si="18"/>
        <v>-7.2299999999999969</v>
      </c>
      <c r="Z65" s="775">
        <v>67.430000000000007</v>
      </c>
      <c r="AA65" s="776">
        <v>42.5</v>
      </c>
      <c r="AB65" s="777">
        <f t="shared" si="19"/>
        <v>-24.930000000000007</v>
      </c>
      <c r="AC65" s="780">
        <v>53.236250000000005</v>
      </c>
      <c r="AD65" s="781">
        <f t="shared" si="20"/>
        <v>34.892499999999998</v>
      </c>
      <c r="AE65" s="782">
        <f t="shared" si="11"/>
        <v>-18.343750000000007</v>
      </c>
      <c r="AF65" s="783">
        <v>0</v>
      </c>
      <c r="AG65" s="783">
        <v>0</v>
      </c>
      <c r="AH65" s="783">
        <v>0</v>
      </c>
      <c r="AI65" s="756"/>
      <c r="AJ65" s="756">
        <f t="shared" si="21"/>
        <v>34.892499999999998</v>
      </c>
      <c r="AK65" s="757">
        <f t="shared" si="22"/>
        <v>53.236250000000005</v>
      </c>
    </row>
    <row r="66" spans="1:47" s="792" customFormat="1">
      <c r="A66" s="787">
        <v>1</v>
      </c>
      <c r="B66" s="788" t="s">
        <v>35</v>
      </c>
      <c r="C66" s="86" t="s">
        <v>36</v>
      </c>
      <c r="D66" s="86">
        <v>123</v>
      </c>
      <c r="E66" s="87">
        <v>42.52</v>
      </c>
      <c r="F66" s="540">
        <v>54.14</v>
      </c>
      <c r="G66" s="89">
        <f t="shared" si="12"/>
        <v>11.619999999999997</v>
      </c>
      <c r="H66" s="87">
        <v>50.52</v>
      </c>
      <c r="I66" s="540">
        <v>49.14</v>
      </c>
      <c r="J66" s="92">
        <f t="shared" si="13"/>
        <v>-1.3800000000000026</v>
      </c>
      <c r="K66" s="87">
        <v>31.85</v>
      </c>
      <c r="L66" s="540">
        <v>41.25</v>
      </c>
      <c r="M66" s="93">
        <f t="shared" si="14"/>
        <v>9.3999999999999986</v>
      </c>
      <c r="N66" s="87">
        <v>55.19</v>
      </c>
      <c r="O66" s="540">
        <v>43.57</v>
      </c>
      <c r="P66" s="92">
        <f t="shared" si="15"/>
        <v>-11.619999999999997</v>
      </c>
      <c r="Q66" s="87">
        <v>41.48</v>
      </c>
      <c r="R66" s="540">
        <v>44.93</v>
      </c>
      <c r="S66" s="93">
        <f t="shared" si="16"/>
        <v>3.4500000000000028</v>
      </c>
      <c r="T66" s="87">
        <v>61.68</v>
      </c>
      <c r="U66" s="540">
        <v>66.290000000000006</v>
      </c>
      <c r="V66" s="89">
        <f t="shared" si="17"/>
        <v>4.6100000000000065</v>
      </c>
      <c r="W66" s="87">
        <v>45.37</v>
      </c>
      <c r="X66" s="540">
        <v>57.86</v>
      </c>
      <c r="Y66" s="92">
        <f t="shared" si="18"/>
        <v>12.490000000000002</v>
      </c>
      <c r="Z66" s="87">
        <v>57.04</v>
      </c>
      <c r="AA66" s="540">
        <v>66</v>
      </c>
      <c r="AB66" s="89">
        <f t="shared" si="19"/>
        <v>8.9600000000000009</v>
      </c>
      <c r="AC66" s="404">
        <v>48.206250000000004</v>
      </c>
      <c r="AD66" s="405">
        <f t="shared" si="20"/>
        <v>52.897500000000001</v>
      </c>
      <c r="AE66" s="373">
        <f t="shared" si="11"/>
        <v>4.6912499999999966</v>
      </c>
      <c r="AF66" s="789">
        <v>8</v>
      </c>
      <c r="AG66" s="789">
        <v>8</v>
      </c>
      <c r="AH66" s="789">
        <v>8</v>
      </c>
      <c r="AI66" s="790"/>
      <c r="AJ66" s="790">
        <f t="shared" si="21"/>
        <v>52.897500000000001</v>
      </c>
      <c r="AK66" s="791">
        <f t="shared" si="22"/>
        <v>48.206250000000004</v>
      </c>
    </row>
    <row r="67" spans="1:47" s="792" customFormat="1">
      <c r="A67" s="787">
        <v>2</v>
      </c>
      <c r="B67" s="788" t="s">
        <v>57</v>
      </c>
      <c r="C67" s="86" t="s">
        <v>58</v>
      </c>
      <c r="D67" s="86">
        <v>129</v>
      </c>
      <c r="E67" s="90">
        <v>50.89</v>
      </c>
      <c r="F67" s="596">
        <v>53.1</v>
      </c>
      <c r="G67" s="89">
        <f t="shared" si="12"/>
        <v>2.2100000000000009</v>
      </c>
      <c r="H67" s="90">
        <v>57.89</v>
      </c>
      <c r="I67" s="596">
        <v>50.7</v>
      </c>
      <c r="J67" s="92">
        <f t="shared" si="13"/>
        <v>-7.1899999999999977</v>
      </c>
      <c r="K67" s="90">
        <v>44.03</v>
      </c>
      <c r="L67" s="596">
        <v>44</v>
      </c>
      <c r="M67" s="93">
        <f t="shared" si="14"/>
        <v>-3.0000000000001137E-2</v>
      </c>
      <c r="N67" s="90">
        <v>68.06</v>
      </c>
      <c r="O67" s="596">
        <v>45.75</v>
      </c>
      <c r="P67" s="92">
        <f t="shared" si="15"/>
        <v>-22.310000000000002</v>
      </c>
      <c r="Q67" s="90">
        <v>44.03</v>
      </c>
      <c r="R67" s="596">
        <v>40.229999999999997</v>
      </c>
      <c r="S67" s="93">
        <f t="shared" si="16"/>
        <v>-3.8000000000000043</v>
      </c>
      <c r="T67" s="90">
        <v>64.930000000000007</v>
      </c>
      <c r="U67" s="596">
        <v>62.8</v>
      </c>
      <c r="V67" s="89">
        <f t="shared" si="17"/>
        <v>-2.1300000000000097</v>
      </c>
      <c r="W67" s="90">
        <v>51.39</v>
      </c>
      <c r="X67" s="596">
        <v>59</v>
      </c>
      <c r="Y67" s="92">
        <f t="shared" si="18"/>
        <v>7.6099999999999994</v>
      </c>
      <c r="Z67" s="90">
        <v>69.33</v>
      </c>
      <c r="AA67" s="596">
        <v>64.2</v>
      </c>
      <c r="AB67" s="89">
        <f t="shared" si="19"/>
        <v>-5.1299999999999955</v>
      </c>
      <c r="AC67" s="404">
        <v>56.318749999999994</v>
      </c>
      <c r="AD67" s="405">
        <f t="shared" si="20"/>
        <v>52.472499999999997</v>
      </c>
      <c r="AE67" s="373">
        <f t="shared" si="11"/>
        <v>-3.8462499999999977</v>
      </c>
      <c r="AF67" s="789">
        <v>8</v>
      </c>
      <c r="AG67" s="789">
        <v>8</v>
      </c>
      <c r="AH67" s="789">
        <v>8</v>
      </c>
      <c r="AI67" s="790"/>
      <c r="AJ67" s="790">
        <f t="shared" si="21"/>
        <v>52.472499999999997</v>
      </c>
      <c r="AK67" s="791">
        <f t="shared" si="22"/>
        <v>56.318749999999994</v>
      </c>
    </row>
    <row r="68" spans="1:47" s="792" customFormat="1">
      <c r="A68" s="787">
        <v>3</v>
      </c>
      <c r="B68" s="788" t="s">
        <v>43</v>
      </c>
      <c r="C68" s="86" t="s">
        <v>44</v>
      </c>
      <c r="D68" s="86">
        <v>123</v>
      </c>
      <c r="E68" s="90">
        <v>56.57</v>
      </c>
      <c r="F68" s="596">
        <v>51.56</v>
      </c>
      <c r="G68" s="89">
        <f t="shared" si="12"/>
        <v>-5.009999999999998</v>
      </c>
      <c r="H68" s="90">
        <v>60.57</v>
      </c>
      <c r="I68" s="596">
        <v>51.56</v>
      </c>
      <c r="J68" s="92">
        <f t="shared" si="13"/>
        <v>-9.009999999999998</v>
      </c>
      <c r="K68" s="90">
        <v>31.25</v>
      </c>
      <c r="L68" s="596">
        <v>35.28</v>
      </c>
      <c r="M68" s="93">
        <f t="shared" si="14"/>
        <v>4.0300000000000011</v>
      </c>
      <c r="N68" s="90">
        <v>80.36</v>
      </c>
      <c r="O68" s="596">
        <v>41.67</v>
      </c>
      <c r="P68" s="92">
        <f t="shared" si="15"/>
        <v>-38.69</v>
      </c>
      <c r="Q68" s="90">
        <v>46.25</v>
      </c>
      <c r="R68" s="596">
        <v>42.33</v>
      </c>
      <c r="S68" s="93">
        <f t="shared" si="16"/>
        <v>-3.9200000000000017</v>
      </c>
      <c r="T68" s="90">
        <v>68.489999999999995</v>
      </c>
      <c r="U68" s="596">
        <v>58.67</v>
      </c>
      <c r="V68" s="89">
        <f t="shared" si="17"/>
        <v>-9.8199999999999932</v>
      </c>
      <c r="W68" s="90">
        <v>53.57</v>
      </c>
      <c r="X68" s="596">
        <v>52.22</v>
      </c>
      <c r="Y68" s="92">
        <f t="shared" si="18"/>
        <v>-1.3500000000000014</v>
      </c>
      <c r="Z68" s="90">
        <v>59.43</v>
      </c>
      <c r="AA68" s="596">
        <v>68</v>
      </c>
      <c r="AB68" s="89">
        <f t="shared" si="19"/>
        <v>8.57</v>
      </c>
      <c r="AC68" s="404">
        <v>57.061250000000001</v>
      </c>
      <c r="AD68" s="405">
        <f t="shared" si="20"/>
        <v>50.161249999999995</v>
      </c>
      <c r="AE68" s="373">
        <f t="shared" si="11"/>
        <v>-6.9000000000000057</v>
      </c>
      <c r="AF68" s="789">
        <v>6</v>
      </c>
      <c r="AG68" s="789">
        <v>8</v>
      </c>
      <c r="AH68" s="789">
        <v>6</v>
      </c>
      <c r="AI68" s="790"/>
      <c r="AJ68" s="790">
        <f t="shared" si="21"/>
        <v>50.161249999999995</v>
      </c>
      <c r="AK68" s="791">
        <f t="shared" si="22"/>
        <v>57.061250000000001</v>
      </c>
    </row>
    <row r="69" spans="1:47" s="792" customFormat="1">
      <c r="A69" s="787">
        <v>4</v>
      </c>
      <c r="B69" s="788" t="s">
        <v>33</v>
      </c>
      <c r="C69" s="86" t="s">
        <v>34</v>
      </c>
      <c r="D69" s="86">
        <v>325</v>
      </c>
      <c r="E69" s="87">
        <v>51.7</v>
      </c>
      <c r="F69" s="540">
        <v>55.13</v>
      </c>
      <c r="G69" s="89">
        <f t="shared" si="12"/>
        <v>3.4299999999999997</v>
      </c>
      <c r="H69" s="87">
        <v>55.76</v>
      </c>
      <c r="I69" s="540">
        <v>48.56</v>
      </c>
      <c r="J69" s="92">
        <f t="shared" si="13"/>
        <v>-7.1999999999999957</v>
      </c>
      <c r="K69" s="87">
        <v>33.18</v>
      </c>
      <c r="L69" s="540">
        <v>44.14</v>
      </c>
      <c r="M69" s="93">
        <f t="shared" si="14"/>
        <v>10.96</v>
      </c>
      <c r="N69" s="87">
        <v>52.12</v>
      </c>
      <c r="O69" s="540">
        <v>36.25</v>
      </c>
      <c r="P69" s="92">
        <f t="shared" si="15"/>
        <v>-15.869999999999997</v>
      </c>
      <c r="Q69" s="87">
        <v>37.950000000000003</v>
      </c>
      <c r="R69" s="540">
        <v>38.299999999999997</v>
      </c>
      <c r="S69" s="93">
        <f t="shared" si="16"/>
        <v>0.34999999999999432</v>
      </c>
      <c r="T69" s="87">
        <v>64.03</v>
      </c>
      <c r="U69" s="540">
        <v>56.5</v>
      </c>
      <c r="V69" s="89">
        <f t="shared" si="17"/>
        <v>-7.5300000000000011</v>
      </c>
      <c r="W69" s="87">
        <v>46.97</v>
      </c>
      <c r="X69" s="540">
        <v>60.16</v>
      </c>
      <c r="Y69" s="92">
        <f t="shared" si="18"/>
        <v>13.189999999999998</v>
      </c>
      <c r="Z69" s="87">
        <v>62.67</v>
      </c>
      <c r="AA69" s="540">
        <v>61.75</v>
      </c>
      <c r="AB69" s="89">
        <f t="shared" si="19"/>
        <v>-0.92000000000000171</v>
      </c>
      <c r="AC69" s="404">
        <v>50.547500000000007</v>
      </c>
      <c r="AD69" s="405">
        <f t="shared" si="20"/>
        <v>50.098749999999995</v>
      </c>
      <c r="AE69" s="373">
        <f t="shared" si="11"/>
        <v>-0.44875000000001108</v>
      </c>
      <c r="AF69" s="789">
        <v>6</v>
      </c>
      <c r="AG69" s="789">
        <v>8</v>
      </c>
      <c r="AH69" s="789">
        <v>8</v>
      </c>
      <c r="AI69" s="790"/>
      <c r="AJ69" s="790">
        <f t="shared" si="21"/>
        <v>50.098749999999995</v>
      </c>
      <c r="AK69" s="791">
        <f t="shared" si="22"/>
        <v>50.547500000000007</v>
      </c>
    </row>
    <row r="70" spans="1:47" s="792" customFormat="1">
      <c r="A70" s="787">
        <v>5</v>
      </c>
      <c r="B70" s="788" t="s">
        <v>49</v>
      </c>
      <c r="C70" s="86" t="s">
        <v>50</v>
      </c>
      <c r="D70" s="86">
        <v>159</v>
      </c>
      <c r="E70" s="90">
        <v>51.85</v>
      </c>
      <c r="F70" s="596">
        <v>49</v>
      </c>
      <c r="G70" s="89">
        <f t="shared" si="12"/>
        <v>-2.8500000000000014</v>
      </c>
      <c r="H70" s="90">
        <v>49.08</v>
      </c>
      <c r="I70" s="596">
        <v>46</v>
      </c>
      <c r="J70" s="92">
        <f t="shared" si="13"/>
        <v>-3.0799999999999983</v>
      </c>
      <c r="K70" s="90">
        <v>30.58</v>
      </c>
      <c r="L70" s="596">
        <v>34.82</v>
      </c>
      <c r="M70" s="93">
        <f t="shared" si="14"/>
        <v>4.240000000000002</v>
      </c>
      <c r="N70" s="90">
        <v>66.92</v>
      </c>
      <c r="O70" s="596">
        <v>44.29</v>
      </c>
      <c r="P70" s="92">
        <f t="shared" si="15"/>
        <v>-22.630000000000003</v>
      </c>
      <c r="Q70" s="90">
        <v>42.12</v>
      </c>
      <c r="R70" s="596">
        <v>41.32</v>
      </c>
      <c r="S70" s="93">
        <f t="shared" si="16"/>
        <v>-0.79999999999999716</v>
      </c>
      <c r="T70" s="90">
        <v>61.33</v>
      </c>
      <c r="U70" s="596">
        <v>64.86</v>
      </c>
      <c r="V70" s="89">
        <f t="shared" si="17"/>
        <v>3.5300000000000011</v>
      </c>
      <c r="W70" s="90">
        <v>46.15</v>
      </c>
      <c r="X70" s="596">
        <v>56.43</v>
      </c>
      <c r="Y70" s="92">
        <f t="shared" si="18"/>
        <v>10.280000000000001</v>
      </c>
      <c r="Z70" s="90">
        <v>60</v>
      </c>
      <c r="AA70" s="596">
        <v>60</v>
      </c>
      <c r="AB70" s="89">
        <f t="shared" si="19"/>
        <v>0</v>
      </c>
      <c r="AC70" s="404">
        <v>51.003749999999997</v>
      </c>
      <c r="AD70" s="405">
        <f t="shared" si="20"/>
        <v>49.589999999999996</v>
      </c>
      <c r="AE70" s="373">
        <f t="shared" si="11"/>
        <v>-1.4137500000000003</v>
      </c>
      <c r="AF70" s="789">
        <v>7</v>
      </c>
      <c r="AG70" s="789">
        <v>8</v>
      </c>
      <c r="AH70" s="789">
        <v>7</v>
      </c>
      <c r="AI70" s="790"/>
      <c r="AJ70" s="790">
        <f t="shared" si="21"/>
        <v>49.589999999999996</v>
      </c>
      <c r="AK70" s="791">
        <f t="shared" si="22"/>
        <v>51.003749999999997</v>
      </c>
    </row>
    <row r="71" spans="1:47" s="792" customFormat="1">
      <c r="A71" s="787">
        <v>6</v>
      </c>
      <c r="B71" s="788" t="s">
        <v>85</v>
      </c>
      <c r="C71" s="86" t="s">
        <v>86</v>
      </c>
      <c r="D71" s="86">
        <v>502</v>
      </c>
      <c r="E71" s="87">
        <v>62.39</v>
      </c>
      <c r="F71" s="540">
        <v>49.36</v>
      </c>
      <c r="G71" s="89">
        <f t="shared" si="12"/>
        <v>-13.030000000000001</v>
      </c>
      <c r="H71" s="87">
        <v>62.04</v>
      </c>
      <c r="I71" s="540">
        <v>42.57</v>
      </c>
      <c r="J71" s="92">
        <f t="shared" si="13"/>
        <v>-19.47</v>
      </c>
      <c r="K71" s="87">
        <v>41.71</v>
      </c>
      <c r="L71" s="540">
        <v>39.86</v>
      </c>
      <c r="M71" s="93">
        <f t="shared" si="14"/>
        <v>-1.8500000000000014</v>
      </c>
      <c r="N71" s="87">
        <v>78.37</v>
      </c>
      <c r="O71" s="540">
        <v>39.72</v>
      </c>
      <c r="P71" s="92">
        <f t="shared" si="15"/>
        <v>-38.650000000000006</v>
      </c>
      <c r="Q71" s="87">
        <v>50.05</v>
      </c>
      <c r="R71" s="540">
        <v>42.65</v>
      </c>
      <c r="S71" s="93">
        <f t="shared" si="16"/>
        <v>-7.3999999999999986</v>
      </c>
      <c r="T71" s="87">
        <v>73.27</v>
      </c>
      <c r="U71" s="540">
        <v>61.13</v>
      </c>
      <c r="V71" s="89">
        <f t="shared" si="17"/>
        <v>-12.139999999999993</v>
      </c>
      <c r="W71" s="87">
        <v>50.33</v>
      </c>
      <c r="X71" s="540">
        <v>58.49</v>
      </c>
      <c r="Y71" s="92">
        <f t="shared" si="18"/>
        <v>8.1600000000000037</v>
      </c>
      <c r="Z71" s="87">
        <v>65.650000000000006</v>
      </c>
      <c r="AA71" s="540">
        <v>58.42</v>
      </c>
      <c r="AB71" s="89">
        <f t="shared" si="19"/>
        <v>-7.230000000000004</v>
      </c>
      <c r="AC71" s="404">
        <v>60.476249999999993</v>
      </c>
      <c r="AD71" s="405">
        <f t="shared" si="20"/>
        <v>49.025000000000006</v>
      </c>
      <c r="AE71" s="373">
        <f t="shared" si="11"/>
        <v>-11.451249999999987</v>
      </c>
      <c r="AF71" s="789">
        <v>6</v>
      </c>
      <c r="AG71" s="789">
        <v>7</v>
      </c>
      <c r="AH71" s="789">
        <v>7</v>
      </c>
      <c r="AI71" s="790"/>
      <c r="AJ71" s="790">
        <f t="shared" si="21"/>
        <v>49.025000000000006</v>
      </c>
      <c r="AK71" s="791">
        <f t="shared" si="22"/>
        <v>60.476249999999993</v>
      </c>
    </row>
    <row r="72" spans="1:47" s="792" customFormat="1">
      <c r="A72" s="787">
        <v>7</v>
      </c>
      <c r="B72" s="788" t="s">
        <v>53</v>
      </c>
      <c r="C72" s="86" t="s">
        <v>54</v>
      </c>
      <c r="D72" s="86">
        <v>137</v>
      </c>
      <c r="E72" s="90">
        <v>54.95</v>
      </c>
      <c r="F72" s="596">
        <v>48.5</v>
      </c>
      <c r="G72" s="89">
        <f t="shared" si="12"/>
        <v>-6.4500000000000028</v>
      </c>
      <c r="H72" s="90">
        <v>59.68</v>
      </c>
      <c r="I72" s="596">
        <v>49.88</v>
      </c>
      <c r="J72" s="92">
        <f t="shared" si="13"/>
        <v>-9.7999999999999972</v>
      </c>
      <c r="K72" s="90">
        <v>42.37</v>
      </c>
      <c r="L72" s="596">
        <v>42.5</v>
      </c>
      <c r="M72" s="93">
        <f t="shared" si="14"/>
        <v>0.13000000000000256</v>
      </c>
      <c r="N72" s="90">
        <v>57.37</v>
      </c>
      <c r="O72" s="596">
        <v>32.81</v>
      </c>
      <c r="P72" s="92">
        <f t="shared" si="15"/>
        <v>-24.559999999999995</v>
      </c>
      <c r="Q72" s="90">
        <v>45.92</v>
      </c>
      <c r="R72" s="596">
        <v>35.880000000000003</v>
      </c>
      <c r="S72" s="93">
        <f t="shared" si="16"/>
        <v>-10.039999999999999</v>
      </c>
      <c r="T72" s="90">
        <v>72.48</v>
      </c>
      <c r="U72" s="596">
        <v>59.5</v>
      </c>
      <c r="V72" s="89">
        <f t="shared" si="17"/>
        <v>-12.980000000000004</v>
      </c>
      <c r="W72" s="90">
        <v>56.58</v>
      </c>
      <c r="X72" s="596">
        <v>55.94</v>
      </c>
      <c r="Y72" s="92">
        <f t="shared" si="18"/>
        <v>-0.64000000000000057</v>
      </c>
      <c r="Z72" s="90">
        <v>66.53</v>
      </c>
      <c r="AA72" s="596">
        <v>67</v>
      </c>
      <c r="AB72" s="89">
        <f t="shared" si="19"/>
        <v>0.46999999999999886</v>
      </c>
      <c r="AC72" s="404">
        <v>56.984999999999999</v>
      </c>
      <c r="AD72" s="405">
        <f t="shared" si="20"/>
        <v>49.001249999999999</v>
      </c>
      <c r="AE72" s="373">
        <f t="shared" si="11"/>
        <v>-7.9837500000000006</v>
      </c>
      <c r="AF72" s="789">
        <v>6</v>
      </c>
      <c r="AG72" s="789">
        <v>6</v>
      </c>
      <c r="AH72" s="789">
        <v>6</v>
      </c>
      <c r="AI72" s="790"/>
      <c r="AJ72" s="790">
        <f t="shared" si="21"/>
        <v>49.001249999999999</v>
      </c>
      <c r="AK72" s="791">
        <f t="shared" si="22"/>
        <v>56.984999999999999</v>
      </c>
    </row>
    <row r="73" spans="1:47" s="793" customFormat="1">
      <c r="A73" s="787">
        <v>8</v>
      </c>
      <c r="B73" s="788" t="s">
        <v>95</v>
      </c>
      <c r="C73" s="86" t="s">
        <v>96</v>
      </c>
      <c r="D73" s="86">
        <v>449</v>
      </c>
      <c r="E73" s="87">
        <v>53.09</v>
      </c>
      <c r="F73" s="540">
        <v>50.28</v>
      </c>
      <c r="G73" s="89">
        <f t="shared" si="12"/>
        <v>-2.8100000000000023</v>
      </c>
      <c r="H73" s="87">
        <v>48.23</v>
      </c>
      <c r="I73" s="540">
        <v>48.28</v>
      </c>
      <c r="J73" s="92">
        <f t="shared" si="13"/>
        <v>5.0000000000004263E-2</v>
      </c>
      <c r="K73" s="87">
        <v>29.93</v>
      </c>
      <c r="L73" s="540">
        <v>33.28</v>
      </c>
      <c r="M73" s="93">
        <f t="shared" si="14"/>
        <v>3.3500000000000014</v>
      </c>
      <c r="N73" s="87">
        <v>59.71</v>
      </c>
      <c r="O73" s="540">
        <v>43.1</v>
      </c>
      <c r="P73" s="92">
        <f t="shared" si="15"/>
        <v>-16.61</v>
      </c>
      <c r="Q73" s="87">
        <v>35.07</v>
      </c>
      <c r="R73" s="540">
        <v>32.880000000000003</v>
      </c>
      <c r="S73" s="93">
        <f t="shared" si="16"/>
        <v>-2.1899999999999977</v>
      </c>
      <c r="T73" s="87">
        <v>57.5</v>
      </c>
      <c r="U73" s="540">
        <v>55.86</v>
      </c>
      <c r="V73" s="89">
        <f t="shared" si="17"/>
        <v>-1.6400000000000006</v>
      </c>
      <c r="W73" s="87">
        <v>44.14</v>
      </c>
      <c r="X73" s="540">
        <v>56.21</v>
      </c>
      <c r="Y73" s="92">
        <f t="shared" si="18"/>
        <v>12.07</v>
      </c>
      <c r="Z73" s="87">
        <v>51.77</v>
      </c>
      <c r="AA73" s="540">
        <v>65.930000000000007</v>
      </c>
      <c r="AB73" s="89">
        <f t="shared" si="19"/>
        <v>14.160000000000004</v>
      </c>
      <c r="AC73" s="404">
        <v>47.429999999999993</v>
      </c>
      <c r="AD73" s="405">
        <f t="shared" si="20"/>
        <v>48.227499999999999</v>
      </c>
      <c r="AE73" s="373">
        <f t="shared" si="11"/>
        <v>0.79750000000000654</v>
      </c>
      <c r="AF73" s="789">
        <v>5</v>
      </c>
      <c r="AG73" s="789">
        <v>6</v>
      </c>
      <c r="AH73" s="789">
        <v>6</v>
      </c>
      <c r="AI73" s="790"/>
      <c r="AJ73" s="790">
        <f t="shared" si="21"/>
        <v>48.227499999999999</v>
      </c>
      <c r="AK73" s="791">
        <f t="shared" si="22"/>
        <v>47.429999999999993</v>
      </c>
    </row>
    <row r="74" spans="1:47" s="793" customFormat="1">
      <c r="A74" s="787">
        <v>9</v>
      </c>
      <c r="B74" s="788" t="s">
        <v>47</v>
      </c>
      <c r="C74" s="86" t="s">
        <v>48</v>
      </c>
      <c r="D74" s="86">
        <v>392</v>
      </c>
      <c r="E74" s="87">
        <v>62.71</v>
      </c>
      <c r="F74" s="540">
        <v>48.27</v>
      </c>
      <c r="G74" s="89">
        <f t="shared" si="12"/>
        <v>-14.439999999999998</v>
      </c>
      <c r="H74" s="87">
        <v>53.79</v>
      </c>
      <c r="I74" s="540">
        <v>44.05</v>
      </c>
      <c r="J74" s="92">
        <f t="shared" si="13"/>
        <v>-9.740000000000002</v>
      </c>
      <c r="K74" s="87">
        <v>38.21</v>
      </c>
      <c r="L74" s="540">
        <v>40.57</v>
      </c>
      <c r="M74" s="93">
        <f t="shared" si="14"/>
        <v>2.3599999999999994</v>
      </c>
      <c r="N74" s="87">
        <v>60.89</v>
      </c>
      <c r="O74" s="540">
        <v>36.700000000000003</v>
      </c>
      <c r="P74" s="92">
        <f t="shared" si="15"/>
        <v>-24.189999999999998</v>
      </c>
      <c r="Q74" s="87">
        <v>50.63</v>
      </c>
      <c r="R74" s="540">
        <v>44.94</v>
      </c>
      <c r="S74" s="93">
        <f t="shared" si="16"/>
        <v>-5.6900000000000048</v>
      </c>
      <c r="T74" s="87">
        <v>61.17</v>
      </c>
      <c r="U74" s="540">
        <v>57.27</v>
      </c>
      <c r="V74" s="89">
        <f t="shared" si="17"/>
        <v>-3.8999999999999986</v>
      </c>
      <c r="W74" s="87">
        <v>49.11</v>
      </c>
      <c r="X74" s="540">
        <v>55.45</v>
      </c>
      <c r="Y74" s="92">
        <f t="shared" si="18"/>
        <v>6.3400000000000034</v>
      </c>
      <c r="Z74" s="87">
        <v>60.43</v>
      </c>
      <c r="AA74" s="540">
        <v>58.36</v>
      </c>
      <c r="AB74" s="89">
        <f t="shared" si="19"/>
        <v>-2.0700000000000003</v>
      </c>
      <c r="AC74" s="404">
        <v>54.6175</v>
      </c>
      <c r="AD74" s="405">
        <f t="shared" si="20"/>
        <v>48.201249999999995</v>
      </c>
      <c r="AE74" s="373">
        <f t="shared" si="11"/>
        <v>-6.4162500000000051</v>
      </c>
      <c r="AF74" s="789">
        <v>5</v>
      </c>
      <c r="AG74" s="789">
        <v>8</v>
      </c>
      <c r="AH74" s="789">
        <v>7</v>
      </c>
      <c r="AI74" s="790"/>
      <c r="AJ74" s="790">
        <f t="shared" si="21"/>
        <v>48.201249999999995</v>
      </c>
      <c r="AK74" s="791">
        <f t="shared" si="22"/>
        <v>54.617500000000007</v>
      </c>
      <c r="AL74" s="794"/>
      <c r="AM74" s="794"/>
      <c r="AN74" s="794"/>
      <c r="AO74" s="794"/>
      <c r="AP74" s="794"/>
      <c r="AQ74" s="794"/>
      <c r="AR74" s="794"/>
      <c r="AS74" s="794"/>
      <c r="AT74" s="794"/>
      <c r="AU74" s="794"/>
    </row>
    <row r="75" spans="1:47" s="793" customFormat="1">
      <c r="A75" s="787">
        <v>10</v>
      </c>
      <c r="B75" s="788" t="s">
        <v>99</v>
      </c>
      <c r="C75" s="86" t="s">
        <v>100</v>
      </c>
      <c r="D75" s="86">
        <v>224</v>
      </c>
      <c r="E75" s="90">
        <v>52.38</v>
      </c>
      <c r="F75" s="596">
        <v>47.2</v>
      </c>
      <c r="G75" s="89">
        <f t="shared" si="12"/>
        <v>-5.18</v>
      </c>
      <c r="H75" s="90">
        <v>62.57</v>
      </c>
      <c r="I75" s="596">
        <v>48.9</v>
      </c>
      <c r="J75" s="92">
        <f t="shared" si="13"/>
        <v>-13.670000000000002</v>
      </c>
      <c r="K75" s="90">
        <v>32.979999999999997</v>
      </c>
      <c r="L75" s="596">
        <v>32.130000000000003</v>
      </c>
      <c r="M75" s="93">
        <f t="shared" si="14"/>
        <v>-0.84999999999999432</v>
      </c>
      <c r="N75" s="90">
        <v>76.430000000000007</v>
      </c>
      <c r="O75" s="596">
        <v>43.25</v>
      </c>
      <c r="P75" s="92">
        <f t="shared" si="15"/>
        <v>-33.180000000000007</v>
      </c>
      <c r="Q75" s="90">
        <v>44.05</v>
      </c>
      <c r="R75" s="596">
        <v>38.200000000000003</v>
      </c>
      <c r="S75" s="93">
        <f t="shared" si="16"/>
        <v>-5.8499999999999943</v>
      </c>
      <c r="T75" s="90">
        <v>65.790000000000006</v>
      </c>
      <c r="U75" s="596">
        <v>58.6</v>
      </c>
      <c r="V75" s="89">
        <f t="shared" si="17"/>
        <v>-7.1900000000000048</v>
      </c>
      <c r="W75" s="90">
        <v>52.62</v>
      </c>
      <c r="X75" s="596">
        <v>51.5</v>
      </c>
      <c r="Y75" s="92">
        <f t="shared" si="18"/>
        <v>-1.1199999999999974</v>
      </c>
      <c r="Z75" s="90">
        <v>62.48</v>
      </c>
      <c r="AA75" s="596">
        <v>65.599999999999994</v>
      </c>
      <c r="AB75" s="89">
        <f t="shared" si="19"/>
        <v>3.1199999999999974</v>
      </c>
      <c r="AC75" s="404">
        <v>56.162500000000009</v>
      </c>
      <c r="AD75" s="405">
        <f t="shared" ref="AD75:AD106" si="23">SUM(F75+I75+L75+O75+R75+U75+X75+AA75)/8</f>
        <v>48.172499999999999</v>
      </c>
      <c r="AE75" s="373">
        <f t="shared" si="11"/>
        <v>-7.9900000000000091</v>
      </c>
      <c r="AF75" s="789">
        <v>4</v>
      </c>
      <c r="AG75" s="789">
        <v>7</v>
      </c>
      <c r="AH75" s="789">
        <v>6</v>
      </c>
      <c r="AI75" s="790"/>
      <c r="AJ75" s="790">
        <f t="shared" ref="AJ75:AJ106" si="24">SUM(F75+I75+L75+O75+R75+U75+X75+AA75)/8</f>
        <v>48.172499999999999</v>
      </c>
      <c r="AK75" s="791">
        <f t="shared" ref="AK75:AK106" si="25">SUM(E75+H75+K75+N75+Q75+T75+W75+Z75)/8</f>
        <v>56.162500000000009</v>
      </c>
      <c r="AL75" s="794"/>
      <c r="AM75" s="794"/>
      <c r="AN75" s="794"/>
      <c r="AO75" s="794"/>
      <c r="AP75" s="794"/>
      <c r="AQ75" s="794"/>
      <c r="AR75" s="794"/>
      <c r="AS75" s="794"/>
      <c r="AT75" s="794"/>
      <c r="AU75" s="794"/>
    </row>
    <row r="76" spans="1:47" s="793" customFormat="1">
      <c r="A76" s="787">
        <v>11</v>
      </c>
      <c r="B76" s="788" t="s">
        <v>91</v>
      </c>
      <c r="C76" s="86" t="s">
        <v>92</v>
      </c>
      <c r="D76" s="86">
        <v>130</v>
      </c>
      <c r="E76" s="87">
        <v>50.09</v>
      </c>
      <c r="F76" s="540">
        <v>48.24</v>
      </c>
      <c r="G76" s="89">
        <f t="shared" si="12"/>
        <v>-1.8500000000000014</v>
      </c>
      <c r="H76" s="87">
        <v>49.48</v>
      </c>
      <c r="I76" s="540">
        <v>48</v>
      </c>
      <c r="J76" s="92">
        <f t="shared" si="13"/>
        <v>-1.4799999999999969</v>
      </c>
      <c r="K76" s="87">
        <v>27.61</v>
      </c>
      <c r="L76" s="540">
        <v>38.53</v>
      </c>
      <c r="M76" s="93">
        <f t="shared" si="14"/>
        <v>10.920000000000002</v>
      </c>
      <c r="N76" s="87">
        <v>47.39</v>
      </c>
      <c r="O76" s="540">
        <v>32.65</v>
      </c>
      <c r="P76" s="92">
        <f t="shared" si="15"/>
        <v>-14.740000000000002</v>
      </c>
      <c r="Q76" s="87">
        <v>34.57</v>
      </c>
      <c r="R76" s="540">
        <v>39.94</v>
      </c>
      <c r="S76" s="93">
        <f t="shared" si="16"/>
        <v>5.3699999999999974</v>
      </c>
      <c r="T76" s="87">
        <v>56.68</v>
      </c>
      <c r="U76" s="540">
        <v>61.18</v>
      </c>
      <c r="V76" s="89">
        <f t="shared" si="17"/>
        <v>4.5</v>
      </c>
      <c r="W76" s="87">
        <v>42.61</v>
      </c>
      <c r="X76" s="540">
        <v>54.41</v>
      </c>
      <c r="Y76" s="92">
        <f t="shared" si="18"/>
        <v>11.799999999999997</v>
      </c>
      <c r="Z76" s="87">
        <v>48.35</v>
      </c>
      <c r="AA76" s="540">
        <v>62.12</v>
      </c>
      <c r="AB76" s="89">
        <f t="shared" si="19"/>
        <v>13.769999999999996</v>
      </c>
      <c r="AC76" s="404">
        <v>44.597500000000004</v>
      </c>
      <c r="AD76" s="405">
        <f t="shared" si="23"/>
        <v>48.133750000000006</v>
      </c>
      <c r="AE76" s="373">
        <f t="shared" ref="AE76:AE139" si="26">AD76-AC76</f>
        <v>3.5362500000000026</v>
      </c>
      <c r="AF76" s="789">
        <v>6</v>
      </c>
      <c r="AG76" s="789">
        <v>7</v>
      </c>
      <c r="AH76" s="789">
        <v>7</v>
      </c>
      <c r="AI76" s="790"/>
      <c r="AJ76" s="790">
        <f t="shared" si="24"/>
        <v>48.133750000000006</v>
      </c>
      <c r="AK76" s="791">
        <f t="shared" si="25"/>
        <v>44.597500000000004</v>
      </c>
    </row>
    <row r="77" spans="1:47" s="793" customFormat="1">
      <c r="A77" s="787">
        <v>12</v>
      </c>
      <c r="B77" s="795" t="s">
        <v>123</v>
      </c>
      <c r="C77" s="105" t="s">
        <v>124</v>
      </c>
      <c r="D77" s="105">
        <v>171</v>
      </c>
      <c r="E77" s="106">
        <v>63</v>
      </c>
      <c r="F77" s="619">
        <v>49.44</v>
      </c>
      <c r="G77" s="796">
        <f t="shared" si="12"/>
        <v>-13.560000000000002</v>
      </c>
      <c r="H77" s="106">
        <v>69.14</v>
      </c>
      <c r="I77" s="619">
        <v>46</v>
      </c>
      <c r="J77" s="797">
        <f t="shared" si="13"/>
        <v>-23.14</v>
      </c>
      <c r="K77" s="106">
        <v>52.5</v>
      </c>
      <c r="L77" s="619">
        <v>35.1</v>
      </c>
      <c r="M77" s="798">
        <f t="shared" si="14"/>
        <v>-17.399999999999999</v>
      </c>
      <c r="N77" s="106">
        <v>77.14</v>
      </c>
      <c r="O77" s="619">
        <v>39.799999999999997</v>
      </c>
      <c r="P77" s="797">
        <f t="shared" si="15"/>
        <v>-37.340000000000003</v>
      </c>
      <c r="Q77" s="106">
        <v>46.79</v>
      </c>
      <c r="R77" s="619">
        <v>36.5</v>
      </c>
      <c r="S77" s="798">
        <f t="shared" si="16"/>
        <v>-10.29</v>
      </c>
      <c r="T77" s="106">
        <v>61.89</v>
      </c>
      <c r="U77" s="619">
        <v>58.56</v>
      </c>
      <c r="V77" s="796">
        <f t="shared" si="17"/>
        <v>-3.3299999999999983</v>
      </c>
      <c r="W77" s="106">
        <v>48.93</v>
      </c>
      <c r="X77" s="619">
        <v>57.2</v>
      </c>
      <c r="Y77" s="797">
        <f t="shared" si="18"/>
        <v>8.2700000000000031</v>
      </c>
      <c r="Z77" s="106">
        <v>56.86</v>
      </c>
      <c r="AA77" s="619">
        <v>61.92</v>
      </c>
      <c r="AB77" s="796">
        <f t="shared" si="19"/>
        <v>5.0600000000000023</v>
      </c>
      <c r="AC77" s="799">
        <v>59.53125</v>
      </c>
      <c r="AD77" s="617">
        <f t="shared" si="23"/>
        <v>48.064999999999998</v>
      </c>
      <c r="AE77" s="620">
        <f t="shared" si="26"/>
        <v>-11.466250000000002</v>
      </c>
      <c r="AF77" s="800">
        <v>6</v>
      </c>
      <c r="AG77" s="800">
        <v>8</v>
      </c>
      <c r="AH77" s="800">
        <v>6</v>
      </c>
      <c r="AI77" s="790"/>
      <c r="AJ77" s="790">
        <f t="shared" si="24"/>
        <v>48.064999999999998</v>
      </c>
      <c r="AK77" s="791">
        <f t="shared" si="25"/>
        <v>59.53125</v>
      </c>
    </row>
    <row r="78" spans="1:47" s="792" customFormat="1" ht="20.100000000000001" customHeight="1">
      <c r="A78" s="787">
        <v>13</v>
      </c>
      <c r="B78" s="801" t="s">
        <v>137</v>
      </c>
      <c r="C78" s="802" t="s">
        <v>138</v>
      </c>
      <c r="D78" s="802">
        <v>182</v>
      </c>
      <c r="E78" s="633">
        <v>48.45</v>
      </c>
      <c r="F78" s="634">
        <v>46.3</v>
      </c>
      <c r="G78" s="803">
        <f t="shared" si="12"/>
        <v>-2.1500000000000057</v>
      </c>
      <c r="H78" s="633">
        <v>52.64</v>
      </c>
      <c r="I78" s="634">
        <v>47.8</v>
      </c>
      <c r="J78" s="804">
        <f t="shared" si="13"/>
        <v>-4.8400000000000034</v>
      </c>
      <c r="K78" s="633">
        <v>40.11</v>
      </c>
      <c r="L78" s="634">
        <v>39.130000000000003</v>
      </c>
      <c r="M78" s="805">
        <f t="shared" si="14"/>
        <v>-0.97999999999999687</v>
      </c>
      <c r="N78" s="633">
        <v>49.77</v>
      </c>
      <c r="O78" s="634">
        <v>34.5</v>
      </c>
      <c r="P78" s="804">
        <f t="shared" si="15"/>
        <v>-15.270000000000003</v>
      </c>
      <c r="Q78" s="633">
        <v>43.07</v>
      </c>
      <c r="R78" s="634">
        <v>40.729999999999997</v>
      </c>
      <c r="S78" s="805">
        <f t="shared" si="16"/>
        <v>-2.3400000000000034</v>
      </c>
      <c r="T78" s="633">
        <v>60.96</v>
      </c>
      <c r="U78" s="634">
        <v>57.4</v>
      </c>
      <c r="V78" s="803">
        <f t="shared" si="17"/>
        <v>-3.5600000000000023</v>
      </c>
      <c r="W78" s="633">
        <v>44.09</v>
      </c>
      <c r="X78" s="634">
        <v>53.5</v>
      </c>
      <c r="Y78" s="804">
        <f t="shared" si="18"/>
        <v>9.4099999999999966</v>
      </c>
      <c r="Z78" s="633">
        <v>56.18</v>
      </c>
      <c r="AA78" s="634">
        <v>62.8</v>
      </c>
      <c r="AB78" s="803">
        <f t="shared" si="19"/>
        <v>6.6199999999999974</v>
      </c>
      <c r="AC78" s="391">
        <v>49.408750000000005</v>
      </c>
      <c r="AD78" s="392">
        <f t="shared" si="23"/>
        <v>47.769999999999996</v>
      </c>
      <c r="AE78" s="393">
        <f t="shared" si="26"/>
        <v>-1.6387500000000088</v>
      </c>
      <c r="AF78" s="806">
        <v>5</v>
      </c>
      <c r="AG78" s="806">
        <v>8</v>
      </c>
      <c r="AH78" s="806">
        <v>7</v>
      </c>
      <c r="AI78" s="790"/>
      <c r="AJ78" s="790">
        <f t="shared" si="24"/>
        <v>47.769999999999996</v>
      </c>
      <c r="AK78" s="791">
        <f t="shared" si="25"/>
        <v>49.408750000000005</v>
      </c>
    </row>
    <row r="79" spans="1:47" s="807" customFormat="1" ht="20.100000000000001" customHeight="1">
      <c r="A79" s="787">
        <v>14</v>
      </c>
      <c r="B79" s="788" t="s">
        <v>69</v>
      </c>
      <c r="C79" s="86" t="s">
        <v>70</v>
      </c>
      <c r="D79" s="86">
        <v>470</v>
      </c>
      <c r="E79" s="87">
        <v>46.29</v>
      </c>
      <c r="F79" s="540">
        <v>46.04</v>
      </c>
      <c r="G79" s="89">
        <f t="shared" si="12"/>
        <v>-0.25</v>
      </c>
      <c r="H79" s="87">
        <v>48.2</v>
      </c>
      <c r="I79" s="540">
        <v>45.69</v>
      </c>
      <c r="J79" s="92">
        <f t="shared" si="13"/>
        <v>-2.5100000000000051</v>
      </c>
      <c r="K79" s="87">
        <v>24.54</v>
      </c>
      <c r="L79" s="540">
        <v>30.25</v>
      </c>
      <c r="M79" s="93">
        <f t="shared" si="14"/>
        <v>5.7100000000000009</v>
      </c>
      <c r="N79" s="87">
        <v>41.02</v>
      </c>
      <c r="O79" s="540">
        <v>34.31</v>
      </c>
      <c r="P79" s="92">
        <f t="shared" si="15"/>
        <v>-6.7100000000000009</v>
      </c>
      <c r="Q79" s="87">
        <v>31.17</v>
      </c>
      <c r="R79" s="540">
        <v>36.450000000000003</v>
      </c>
      <c r="S79" s="93">
        <f t="shared" si="16"/>
        <v>5.2800000000000011</v>
      </c>
      <c r="T79" s="87">
        <v>62.91</v>
      </c>
      <c r="U79" s="540">
        <v>63.61</v>
      </c>
      <c r="V79" s="89">
        <f t="shared" si="17"/>
        <v>0.70000000000000284</v>
      </c>
      <c r="W79" s="87">
        <v>43.88</v>
      </c>
      <c r="X79" s="540">
        <v>57.55</v>
      </c>
      <c r="Y79" s="92">
        <f t="shared" si="18"/>
        <v>13.669999999999995</v>
      </c>
      <c r="Z79" s="87">
        <v>51.59</v>
      </c>
      <c r="AA79" s="540">
        <v>60.31</v>
      </c>
      <c r="AB79" s="89">
        <f t="shared" si="19"/>
        <v>8.7199999999999989</v>
      </c>
      <c r="AC79" s="404">
        <v>43.7</v>
      </c>
      <c r="AD79" s="405">
        <f t="shared" si="23"/>
        <v>46.776250000000005</v>
      </c>
      <c r="AE79" s="373">
        <f t="shared" si="26"/>
        <v>3.0762500000000017</v>
      </c>
      <c r="AF79" s="789">
        <v>4</v>
      </c>
      <c r="AG79" s="789">
        <v>7</v>
      </c>
      <c r="AH79" s="789">
        <v>5</v>
      </c>
      <c r="AI79" s="790"/>
      <c r="AJ79" s="790">
        <f t="shared" si="24"/>
        <v>46.776250000000005</v>
      </c>
      <c r="AK79" s="791">
        <f t="shared" si="25"/>
        <v>43.7</v>
      </c>
    </row>
    <row r="80" spans="1:47" s="793" customFormat="1" ht="20.100000000000001" customHeight="1">
      <c r="A80" s="787">
        <v>15</v>
      </c>
      <c r="B80" s="788" t="s">
        <v>77</v>
      </c>
      <c r="C80" s="86" t="s">
        <v>78</v>
      </c>
      <c r="D80" s="86">
        <v>148</v>
      </c>
      <c r="E80" s="90">
        <v>55.9</v>
      </c>
      <c r="F80" s="596">
        <v>43.53</v>
      </c>
      <c r="G80" s="89">
        <f t="shared" si="12"/>
        <v>-12.369999999999997</v>
      </c>
      <c r="H80" s="90">
        <v>47.14</v>
      </c>
      <c r="I80" s="596">
        <v>43.88</v>
      </c>
      <c r="J80" s="92">
        <f t="shared" si="13"/>
        <v>-3.259999999999998</v>
      </c>
      <c r="K80" s="90">
        <v>40.479999999999997</v>
      </c>
      <c r="L80" s="596">
        <v>31.03</v>
      </c>
      <c r="M80" s="93">
        <f t="shared" si="14"/>
        <v>-9.4499999999999957</v>
      </c>
      <c r="N80" s="90">
        <v>72.86</v>
      </c>
      <c r="O80" s="596">
        <v>35</v>
      </c>
      <c r="P80" s="92">
        <f t="shared" si="15"/>
        <v>-37.86</v>
      </c>
      <c r="Q80" s="90">
        <v>47.62</v>
      </c>
      <c r="R80" s="596">
        <v>43.56</v>
      </c>
      <c r="S80" s="93">
        <f t="shared" si="16"/>
        <v>-4.0599999999999952</v>
      </c>
      <c r="T80" s="90">
        <v>60.43</v>
      </c>
      <c r="U80" s="596">
        <v>60</v>
      </c>
      <c r="V80" s="89">
        <f t="shared" si="17"/>
        <v>-0.42999999999999972</v>
      </c>
      <c r="W80" s="90">
        <v>50.71</v>
      </c>
      <c r="X80" s="596">
        <v>55.88</v>
      </c>
      <c r="Y80" s="92">
        <f t="shared" si="18"/>
        <v>5.1700000000000017</v>
      </c>
      <c r="Z80" s="90">
        <v>56.38</v>
      </c>
      <c r="AA80" s="596">
        <v>60.24</v>
      </c>
      <c r="AB80" s="89">
        <f t="shared" si="19"/>
        <v>3.8599999999999994</v>
      </c>
      <c r="AC80" s="404">
        <v>53.94</v>
      </c>
      <c r="AD80" s="405">
        <f t="shared" si="23"/>
        <v>46.64</v>
      </c>
      <c r="AE80" s="373">
        <f t="shared" si="26"/>
        <v>-7.2999999999999972</v>
      </c>
      <c r="AF80" s="789">
        <v>4</v>
      </c>
      <c r="AG80" s="789">
        <v>6</v>
      </c>
      <c r="AH80" s="789">
        <v>4</v>
      </c>
      <c r="AI80" s="790"/>
      <c r="AJ80" s="790">
        <f t="shared" si="24"/>
        <v>46.64</v>
      </c>
      <c r="AK80" s="791">
        <f t="shared" si="25"/>
        <v>53.94</v>
      </c>
    </row>
    <row r="81" spans="1:47" s="793" customFormat="1" ht="20.100000000000001" customHeight="1">
      <c r="A81" s="787">
        <v>16</v>
      </c>
      <c r="B81" s="788" t="s">
        <v>147</v>
      </c>
      <c r="C81" s="86" t="s">
        <v>148</v>
      </c>
      <c r="D81" s="86">
        <v>430</v>
      </c>
      <c r="E81" s="87">
        <v>56.52</v>
      </c>
      <c r="F81" s="540">
        <v>48.32</v>
      </c>
      <c r="G81" s="89">
        <f t="shared" si="12"/>
        <v>-8.2000000000000028</v>
      </c>
      <c r="H81" s="87">
        <v>55.1</v>
      </c>
      <c r="I81" s="540">
        <v>47.26</v>
      </c>
      <c r="J81" s="92">
        <f t="shared" si="13"/>
        <v>-7.8400000000000034</v>
      </c>
      <c r="K81" s="87">
        <v>34.92</v>
      </c>
      <c r="L81" s="540">
        <v>34.01</v>
      </c>
      <c r="M81" s="93">
        <f t="shared" si="14"/>
        <v>-0.91000000000000369</v>
      </c>
      <c r="N81" s="87">
        <v>52.58</v>
      </c>
      <c r="O81" s="540">
        <v>36.18</v>
      </c>
      <c r="P81" s="92">
        <f t="shared" si="15"/>
        <v>-16.399999999999999</v>
      </c>
      <c r="Q81" s="87">
        <v>42.82</v>
      </c>
      <c r="R81" s="540">
        <v>37.840000000000003</v>
      </c>
      <c r="S81" s="93">
        <f t="shared" si="16"/>
        <v>-4.9799999999999969</v>
      </c>
      <c r="T81" s="87">
        <v>63.76</v>
      </c>
      <c r="U81" s="540">
        <v>55.58</v>
      </c>
      <c r="V81" s="89">
        <f t="shared" si="17"/>
        <v>-8.18</v>
      </c>
      <c r="W81" s="87">
        <v>46.94</v>
      </c>
      <c r="X81" s="540">
        <v>54.08</v>
      </c>
      <c r="Y81" s="92">
        <f t="shared" si="18"/>
        <v>7.1400000000000006</v>
      </c>
      <c r="Z81" s="87">
        <v>59.23</v>
      </c>
      <c r="AA81" s="540">
        <v>58.32</v>
      </c>
      <c r="AB81" s="89">
        <f t="shared" si="19"/>
        <v>-0.90999999999999659</v>
      </c>
      <c r="AC81" s="404">
        <v>51.483750000000001</v>
      </c>
      <c r="AD81" s="405">
        <f t="shared" si="23"/>
        <v>46.448749999999997</v>
      </c>
      <c r="AE81" s="373">
        <f t="shared" si="26"/>
        <v>-5.0350000000000037</v>
      </c>
      <c r="AF81" s="789">
        <v>2</v>
      </c>
      <c r="AG81" s="789">
        <v>7</v>
      </c>
      <c r="AH81" s="789">
        <v>7</v>
      </c>
      <c r="AI81" s="790"/>
      <c r="AJ81" s="790">
        <f t="shared" si="24"/>
        <v>46.448749999999997</v>
      </c>
      <c r="AK81" s="791">
        <f t="shared" si="25"/>
        <v>51.483750000000001</v>
      </c>
      <c r="AL81" s="794"/>
      <c r="AM81" s="794"/>
      <c r="AN81" s="794"/>
      <c r="AO81" s="794"/>
      <c r="AP81" s="794"/>
      <c r="AQ81" s="794"/>
      <c r="AR81" s="794"/>
      <c r="AS81" s="794"/>
      <c r="AT81" s="794"/>
      <c r="AU81" s="794"/>
    </row>
    <row r="82" spans="1:47" s="793" customFormat="1" ht="20.100000000000001" customHeight="1">
      <c r="A82" s="787">
        <v>17</v>
      </c>
      <c r="B82" s="788" t="s">
        <v>61</v>
      </c>
      <c r="C82" s="86" t="s">
        <v>62</v>
      </c>
      <c r="D82" s="86">
        <v>170</v>
      </c>
      <c r="E82" s="90">
        <v>51.08</v>
      </c>
      <c r="F82" s="596">
        <v>44.31</v>
      </c>
      <c r="G82" s="89">
        <f t="shared" ref="G82:G141" si="27">F82-E82</f>
        <v>-6.769999999999996</v>
      </c>
      <c r="H82" s="90">
        <v>63.17</v>
      </c>
      <c r="I82" s="596">
        <v>41.85</v>
      </c>
      <c r="J82" s="92">
        <f t="shared" ref="J82:J141" si="28">I82-H82</f>
        <v>-21.32</v>
      </c>
      <c r="K82" s="90">
        <v>42.71</v>
      </c>
      <c r="L82" s="596">
        <v>29.81</v>
      </c>
      <c r="M82" s="93">
        <f t="shared" ref="M82:M141" si="29">L82-K82</f>
        <v>-12.900000000000002</v>
      </c>
      <c r="N82" s="90">
        <v>61.46</v>
      </c>
      <c r="O82" s="596">
        <v>31.15</v>
      </c>
      <c r="P82" s="92">
        <f t="shared" ref="P82:P141" si="30">O82-N82</f>
        <v>-30.310000000000002</v>
      </c>
      <c r="Q82" s="90">
        <v>39.270000000000003</v>
      </c>
      <c r="R82" s="596">
        <v>35.880000000000003</v>
      </c>
      <c r="S82" s="93">
        <f t="shared" ref="S82:S141" si="31">R82-Q82</f>
        <v>-3.3900000000000006</v>
      </c>
      <c r="T82" s="90">
        <v>73.3</v>
      </c>
      <c r="U82" s="596">
        <v>59.69</v>
      </c>
      <c r="V82" s="89">
        <f t="shared" ref="V82:V141" si="32">U82-T82</f>
        <v>-13.61</v>
      </c>
      <c r="W82" s="90">
        <v>48.54</v>
      </c>
      <c r="X82" s="596">
        <v>59.62</v>
      </c>
      <c r="Y82" s="92">
        <f t="shared" ref="Y82:Y141" si="33">X82-W82</f>
        <v>11.079999999999998</v>
      </c>
      <c r="Z82" s="90">
        <v>62.83</v>
      </c>
      <c r="AA82" s="596">
        <v>66.459999999999994</v>
      </c>
      <c r="AB82" s="89">
        <f t="shared" ref="AB82:AB141" si="34">AA82-Z82</f>
        <v>3.6299999999999955</v>
      </c>
      <c r="AC82" s="404">
        <v>55.295000000000002</v>
      </c>
      <c r="AD82" s="405">
        <f t="shared" si="23"/>
        <v>46.096249999999998</v>
      </c>
      <c r="AE82" s="373">
        <f t="shared" si="26"/>
        <v>-9.198750000000004</v>
      </c>
      <c r="AF82" s="789">
        <v>3</v>
      </c>
      <c r="AG82" s="789">
        <v>4</v>
      </c>
      <c r="AH82" s="789">
        <v>3</v>
      </c>
      <c r="AI82" s="790"/>
      <c r="AJ82" s="790">
        <f t="shared" si="24"/>
        <v>46.096249999999998</v>
      </c>
      <c r="AK82" s="791">
        <f t="shared" si="25"/>
        <v>55.295000000000002</v>
      </c>
      <c r="AL82" s="794"/>
      <c r="AM82" s="794"/>
      <c r="AN82" s="794"/>
      <c r="AO82" s="794"/>
      <c r="AP82" s="794"/>
      <c r="AQ82" s="794"/>
      <c r="AR82" s="794"/>
      <c r="AS82" s="794"/>
      <c r="AT82" s="794"/>
      <c r="AU82" s="794"/>
    </row>
    <row r="83" spans="1:47" s="793" customFormat="1" ht="20.100000000000001" customHeight="1">
      <c r="A83" s="787">
        <v>18</v>
      </c>
      <c r="B83" s="788" t="s">
        <v>145</v>
      </c>
      <c r="C83" s="86" t="s">
        <v>146</v>
      </c>
      <c r="D83" s="86">
        <v>283</v>
      </c>
      <c r="E83" s="90">
        <v>47.6</v>
      </c>
      <c r="F83" s="596">
        <v>45.8</v>
      </c>
      <c r="G83" s="89">
        <f t="shared" si="27"/>
        <v>-1.8000000000000043</v>
      </c>
      <c r="H83" s="90">
        <v>46.8</v>
      </c>
      <c r="I83" s="596">
        <v>45.1</v>
      </c>
      <c r="J83" s="92">
        <f t="shared" si="28"/>
        <v>-1.6999999999999957</v>
      </c>
      <c r="K83" s="90">
        <v>27.9</v>
      </c>
      <c r="L83" s="596">
        <v>26.75</v>
      </c>
      <c r="M83" s="93">
        <f t="shared" si="29"/>
        <v>-1.1499999999999986</v>
      </c>
      <c r="N83" s="90">
        <v>46</v>
      </c>
      <c r="O83" s="596">
        <v>38.75</v>
      </c>
      <c r="P83" s="92">
        <f t="shared" si="30"/>
        <v>-7.25</v>
      </c>
      <c r="Q83" s="90">
        <v>39.9</v>
      </c>
      <c r="R83" s="596">
        <v>39.68</v>
      </c>
      <c r="S83" s="93">
        <f t="shared" si="31"/>
        <v>-0.21999999999999886</v>
      </c>
      <c r="T83" s="90">
        <v>57.48</v>
      </c>
      <c r="U83" s="596">
        <v>59.2</v>
      </c>
      <c r="V83" s="89">
        <f t="shared" si="32"/>
        <v>1.720000000000006</v>
      </c>
      <c r="W83" s="90">
        <v>55.4</v>
      </c>
      <c r="X83" s="596">
        <v>51.5</v>
      </c>
      <c r="Y83" s="92">
        <f t="shared" si="33"/>
        <v>-3.8999999999999986</v>
      </c>
      <c r="Z83" s="90">
        <v>54.4</v>
      </c>
      <c r="AA83" s="596">
        <v>61.8</v>
      </c>
      <c r="AB83" s="89">
        <f t="shared" si="34"/>
        <v>7.3999999999999986</v>
      </c>
      <c r="AC83" s="404">
        <v>46.934999999999995</v>
      </c>
      <c r="AD83" s="405">
        <f t="shared" si="23"/>
        <v>46.072500000000005</v>
      </c>
      <c r="AE83" s="373">
        <f t="shared" si="26"/>
        <v>-0.86249999999999005</v>
      </c>
      <c r="AF83" s="789">
        <v>4</v>
      </c>
      <c r="AG83" s="789">
        <v>7</v>
      </c>
      <c r="AH83" s="789">
        <v>6</v>
      </c>
      <c r="AI83" s="790"/>
      <c r="AJ83" s="790">
        <f t="shared" si="24"/>
        <v>46.072500000000005</v>
      </c>
      <c r="AK83" s="791">
        <f t="shared" si="25"/>
        <v>46.934999999999995</v>
      </c>
      <c r="AL83" s="794"/>
      <c r="AM83" s="794"/>
      <c r="AN83" s="794"/>
      <c r="AO83" s="794"/>
      <c r="AP83" s="794"/>
      <c r="AQ83" s="794"/>
      <c r="AR83" s="794"/>
      <c r="AS83" s="794"/>
      <c r="AT83" s="794"/>
      <c r="AU83" s="794"/>
    </row>
    <row r="84" spans="1:47" s="793" customFormat="1" ht="20.100000000000001" customHeight="1">
      <c r="A84" s="787">
        <v>19</v>
      </c>
      <c r="B84" s="788" t="s">
        <v>141</v>
      </c>
      <c r="C84" s="86" t="s">
        <v>142</v>
      </c>
      <c r="D84" s="86">
        <v>421</v>
      </c>
      <c r="E84" s="90">
        <v>56.5</v>
      </c>
      <c r="F84" s="596">
        <v>47.49</v>
      </c>
      <c r="G84" s="89">
        <f t="shared" si="27"/>
        <v>-9.009999999999998</v>
      </c>
      <c r="H84" s="90">
        <v>59.46</v>
      </c>
      <c r="I84" s="596">
        <v>45.15</v>
      </c>
      <c r="J84" s="92">
        <f t="shared" si="28"/>
        <v>-14.310000000000002</v>
      </c>
      <c r="K84" s="90">
        <v>50.26</v>
      </c>
      <c r="L84" s="596">
        <v>35.74</v>
      </c>
      <c r="M84" s="93">
        <f t="shared" si="29"/>
        <v>-14.519999999999996</v>
      </c>
      <c r="N84" s="90">
        <v>67.08</v>
      </c>
      <c r="O84" s="596">
        <v>37.869999999999997</v>
      </c>
      <c r="P84" s="92">
        <f t="shared" si="30"/>
        <v>-29.21</v>
      </c>
      <c r="Q84" s="90">
        <v>46.51</v>
      </c>
      <c r="R84" s="596">
        <v>32.26</v>
      </c>
      <c r="S84" s="93">
        <f t="shared" si="31"/>
        <v>-14.25</v>
      </c>
      <c r="T84" s="90">
        <v>64.11</v>
      </c>
      <c r="U84" s="596">
        <v>57.96</v>
      </c>
      <c r="V84" s="89">
        <f t="shared" si="32"/>
        <v>-6.1499999999999986</v>
      </c>
      <c r="W84" s="90">
        <v>57.29</v>
      </c>
      <c r="X84" s="596">
        <v>56.49</v>
      </c>
      <c r="Y84" s="92">
        <f t="shared" si="33"/>
        <v>-0.79999999999999716</v>
      </c>
      <c r="Z84" s="90">
        <v>67.42</v>
      </c>
      <c r="AA84" s="596">
        <v>55.4</v>
      </c>
      <c r="AB84" s="89">
        <f t="shared" si="34"/>
        <v>-12.020000000000003</v>
      </c>
      <c r="AC84" s="404">
        <v>58.578750000000007</v>
      </c>
      <c r="AD84" s="405">
        <f t="shared" si="23"/>
        <v>46.044999999999995</v>
      </c>
      <c r="AE84" s="373">
        <f t="shared" si="26"/>
        <v>-12.533750000000012</v>
      </c>
      <c r="AF84" s="789">
        <v>4</v>
      </c>
      <c r="AG84" s="789">
        <v>7</v>
      </c>
      <c r="AH84" s="789">
        <v>6</v>
      </c>
      <c r="AI84" s="790"/>
      <c r="AJ84" s="790">
        <f t="shared" si="24"/>
        <v>46.044999999999995</v>
      </c>
      <c r="AK84" s="791">
        <f t="shared" si="25"/>
        <v>58.578750000000007</v>
      </c>
    </row>
    <row r="85" spans="1:47" s="793" customFormat="1" ht="20.100000000000001" customHeight="1">
      <c r="A85" s="787">
        <v>20</v>
      </c>
      <c r="B85" s="788" t="s">
        <v>173</v>
      </c>
      <c r="C85" s="86" t="s">
        <v>174</v>
      </c>
      <c r="D85" s="86">
        <v>418</v>
      </c>
      <c r="E85" s="90">
        <v>58.28</v>
      </c>
      <c r="F85" s="596">
        <v>48.14</v>
      </c>
      <c r="G85" s="89">
        <f t="shared" si="27"/>
        <v>-10.14</v>
      </c>
      <c r="H85" s="90">
        <v>55.54</v>
      </c>
      <c r="I85" s="596">
        <v>44.33</v>
      </c>
      <c r="J85" s="92">
        <f t="shared" si="28"/>
        <v>-11.21</v>
      </c>
      <c r="K85" s="90">
        <v>35.22</v>
      </c>
      <c r="L85" s="596">
        <v>33.78</v>
      </c>
      <c r="M85" s="93">
        <f t="shared" si="29"/>
        <v>-1.4399999999999977</v>
      </c>
      <c r="N85" s="90">
        <v>67.72</v>
      </c>
      <c r="O85" s="596">
        <v>36.28</v>
      </c>
      <c r="P85" s="92">
        <f t="shared" si="30"/>
        <v>-31.439999999999998</v>
      </c>
      <c r="Q85" s="90">
        <v>45.96</v>
      </c>
      <c r="R85" s="596">
        <v>37.619999999999997</v>
      </c>
      <c r="S85" s="93">
        <f t="shared" si="31"/>
        <v>-8.3400000000000034</v>
      </c>
      <c r="T85" s="90">
        <v>63.03</v>
      </c>
      <c r="U85" s="596">
        <v>54.79</v>
      </c>
      <c r="V85" s="89">
        <f t="shared" si="32"/>
        <v>-8.240000000000002</v>
      </c>
      <c r="W85" s="90">
        <v>53.6</v>
      </c>
      <c r="X85" s="596">
        <v>54.53</v>
      </c>
      <c r="Y85" s="92">
        <f t="shared" si="33"/>
        <v>0.92999999999999972</v>
      </c>
      <c r="Z85" s="90">
        <v>62.04</v>
      </c>
      <c r="AA85" s="596">
        <v>58.79</v>
      </c>
      <c r="AB85" s="89">
        <f t="shared" si="34"/>
        <v>-3.25</v>
      </c>
      <c r="AC85" s="404">
        <v>55.173750000000005</v>
      </c>
      <c r="AD85" s="405">
        <f t="shared" si="23"/>
        <v>46.032500000000006</v>
      </c>
      <c r="AE85" s="373">
        <f t="shared" si="26"/>
        <v>-9.1412499999999994</v>
      </c>
      <c r="AF85" s="789">
        <v>3</v>
      </c>
      <c r="AG85" s="789">
        <v>7</v>
      </c>
      <c r="AH85" s="789">
        <v>6</v>
      </c>
      <c r="AI85" s="790"/>
      <c r="AJ85" s="790">
        <f t="shared" si="24"/>
        <v>46.032500000000006</v>
      </c>
      <c r="AK85" s="791">
        <f t="shared" si="25"/>
        <v>55.173750000000005</v>
      </c>
    </row>
    <row r="86" spans="1:47" s="793" customFormat="1" ht="20.100000000000001" customHeight="1">
      <c r="A86" s="787">
        <v>21</v>
      </c>
      <c r="B86" s="788" t="s">
        <v>179</v>
      </c>
      <c r="C86" s="86" t="s">
        <v>180</v>
      </c>
      <c r="D86" s="86">
        <v>122</v>
      </c>
      <c r="E86" s="90">
        <v>64.5</v>
      </c>
      <c r="F86" s="596">
        <v>47.65</v>
      </c>
      <c r="G86" s="89">
        <f t="shared" si="27"/>
        <v>-16.850000000000001</v>
      </c>
      <c r="H86" s="90">
        <v>64.83</v>
      </c>
      <c r="I86" s="596">
        <v>42.94</v>
      </c>
      <c r="J86" s="92">
        <f t="shared" si="28"/>
        <v>-21.89</v>
      </c>
      <c r="K86" s="90">
        <v>46.88</v>
      </c>
      <c r="L86" s="596">
        <v>34.85</v>
      </c>
      <c r="M86" s="93">
        <f t="shared" si="29"/>
        <v>-12.030000000000001</v>
      </c>
      <c r="N86" s="90">
        <v>67.08</v>
      </c>
      <c r="O86" s="596">
        <v>32.94</v>
      </c>
      <c r="P86" s="92">
        <f t="shared" si="30"/>
        <v>-34.14</v>
      </c>
      <c r="Q86" s="90">
        <v>52.08</v>
      </c>
      <c r="R86" s="596">
        <v>35.94</v>
      </c>
      <c r="S86" s="93">
        <f t="shared" si="31"/>
        <v>-16.14</v>
      </c>
      <c r="T86" s="90">
        <v>67.64</v>
      </c>
      <c r="U86" s="596">
        <v>57.88</v>
      </c>
      <c r="V86" s="89">
        <f t="shared" si="32"/>
        <v>-9.759999999999998</v>
      </c>
      <c r="W86" s="90">
        <v>65.83</v>
      </c>
      <c r="X86" s="596">
        <v>54.71</v>
      </c>
      <c r="Y86" s="92">
        <f t="shared" si="33"/>
        <v>-11.119999999999997</v>
      </c>
      <c r="Z86" s="90">
        <v>77</v>
      </c>
      <c r="AA86" s="596">
        <v>60.24</v>
      </c>
      <c r="AB86" s="89">
        <f t="shared" si="34"/>
        <v>-16.759999999999998</v>
      </c>
      <c r="AC86" s="404">
        <v>63.22999999999999</v>
      </c>
      <c r="AD86" s="405">
        <f t="shared" si="23"/>
        <v>45.893749999999997</v>
      </c>
      <c r="AE86" s="373">
        <f t="shared" si="26"/>
        <v>-17.336249999999993</v>
      </c>
      <c r="AF86" s="789">
        <v>4</v>
      </c>
      <c r="AG86" s="789">
        <v>6</v>
      </c>
      <c r="AH86" s="789">
        <v>4</v>
      </c>
      <c r="AI86" s="790"/>
      <c r="AJ86" s="790">
        <f t="shared" si="24"/>
        <v>45.893749999999997</v>
      </c>
      <c r="AK86" s="791">
        <f t="shared" si="25"/>
        <v>63.22999999999999</v>
      </c>
      <c r="AL86" s="794"/>
      <c r="AM86" s="794"/>
      <c r="AN86" s="794"/>
      <c r="AO86" s="794"/>
      <c r="AP86" s="794"/>
      <c r="AQ86" s="794"/>
      <c r="AR86" s="794"/>
      <c r="AS86" s="794"/>
      <c r="AT86" s="794"/>
      <c r="AU86" s="794"/>
    </row>
    <row r="87" spans="1:47" s="793" customFormat="1" ht="20.100000000000001" customHeight="1">
      <c r="A87" s="787">
        <v>22</v>
      </c>
      <c r="B87" s="788" t="s">
        <v>117</v>
      </c>
      <c r="C87" s="86" t="s">
        <v>118</v>
      </c>
      <c r="D87" s="86">
        <v>262</v>
      </c>
      <c r="E87" s="90">
        <v>65.239999999999995</v>
      </c>
      <c r="F87" s="596">
        <v>49.56</v>
      </c>
      <c r="G87" s="89">
        <f t="shared" si="27"/>
        <v>-15.679999999999993</v>
      </c>
      <c r="H87" s="90">
        <v>59.53</v>
      </c>
      <c r="I87" s="596">
        <v>43.69</v>
      </c>
      <c r="J87" s="92">
        <f t="shared" si="28"/>
        <v>-15.840000000000003</v>
      </c>
      <c r="K87" s="90">
        <v>36.4</v>
      </c>
      <c r="L87" s="596">
        <v>32.81</v>
      </c>
      <c r="M87" s="93">
        <f t="shared" si="29"/>
        <v>-3.5899999999999963</v>
      </c>
      <c r="N87" s="90">
        <v>69.41</v>
      </c>
      <c r="O87" s="596">
        <v>37.81</v>
      </c>
      <c r="P87" s="92">
        <f t="shared" si="30"/>
        <v>-31.599999999999994</v>
      </c>
      <c r="Q87" s="90">
        <v>50.22</v>
      </c>
      <c r="R87" s="596">
        <v>36.979999999999997</v>
      </c>
      <c r="S87" s="93">
        <f t="shared" si="31"/>
        <v>-13.240000000000002</v>
      </c>
      <c r="T87" s="90">
        <v>69.98</v>
      </c>
      <c r="U87" s="596">
        <v>54.13</v>
      </c>
      <c r="V87" s="89">
        <f t="shared" si="32"/>
        <v>-15.850000000000001</v>
      </c>
      <c r="W87" s="90">
        <v>64.56</v>
      </c>
      <c r="X87" s="596">
        <v>53.91</v>
      </c>
      <c r="Y87" s="92">
        <f t="shared" si="33"/>
        <v>-10.650000000000006</v>
      </c>
      <c r="Z87" s="90">
        <v>70</v>
      </c>
      <c r="AA87" s="596">
        <v>57.25</v>
      </c>
      <c r="AB87" s="89">
        <f t="shared" si="34"/>
        <v>-12.75</v>
      </c>
      <c r="AC87" s="404">
        <v>60.667499999999997</v>
      </c>
      <c r="AD87" s="405">
        <f t="shared" si="23"/>
        <v>45.767499999999998</v>
      </c>
      <c r="AE87" s="373">
        <f t="shared" si="26"/>
        <v>-14.899999999999999</v>
      </c>
      <c r="AF87" s="789">
        <v>2</v>
      </c>
      <c r="AG87" s="789">
        <v>7</v>
      </c>
      <c r="AH87" s="789">
        <v>4</v>
      </c>
      <c r="AI87" s="790"/>
      <c r="AJ87" s="790">
        <f t="shared" si="24"/>
        <v>45.767499999999998</v>
      </c>
      <c r="AK87" s="791">
        <f t="shared" si="25"/>
        <v>60.667499999999997</v>
      </c>
    </row>
    <row r="88" spans="1:47" s="793" customFormat="1" ht="20.100000000000001" customHeight="1">
      <c r="A88" s="787">
        <v>23</v>
      </c>
      <c r="B88" s="788" t="s">
        <v>101</v>
      </c>
      <c r="C88" s="86" t="s">
        <v>102</v>
      </c>
      <c r="D88" s="86">
        <v>564</v>
      </c>
      <c r="E88" s="87">
        <v>53.05</v>
      </c>
      <c r="F88" s="540">
        <v>45.52</v>
      </c>
      <c r="G88" s="89">
        <f t="shared" si="27"/>
        <v>-7.529999999999994</v>
      </c>
      <c r="H88" s="87">
        <v>55.71</v>
      </c>
      <c r="I88" s="540">
        <v>43.43</v>
      </c>
      <c r="J88" s="92">
        <f t="shared" si="28"/>
        <v>-12.280000000000001</v>
      </c>
      <c r="K88" s="87">
        <v>35.32</v>
      </c>
      <c r="L88" s="540">
        <v>40.6</v>
      </c>
      <c r="M88" s="93">
        <f t="shared" si="29"/>
        <v>5.2800000000000011</v>
      </c>
      <c r="N88" s="87">
        <v>52.27</v>
      </c>
      <c r="O88" s="540">
        <v>32.700000000000003</v>
      </c>
      <c r="P88" s="92">
        <f t="shared" si="30"/>
        <v>-19.57</v>
      </c>
      <c r="Q88" s="87">
        <v>40.950000000000003</v>
      </c>
      <c r="R88" s="540">
        <v>37.68</v>
      </c>
      <c r="S88" s="93">
        <f t="shared" si="31"/>
        <v>-3.2700000000000031</v>
      </c>
      <c r="T88" s="87">
        <v>63.18</v>
      </c>
      <c r="U88" s="540">
        <v>57.65</v>
      </c>
      <c r="V88" s="89">
        <f t="shared" si="32"/>
        <v>-5.5300000000000011</v>
      </c>
      <c r="W88" s="87">
        <v>51.55</v>
      </c>
      <c r="X88" s="540">
        <v>51.27</v>
      </c>
      <c r="Y88" s="92">
        <f t="shared" si="33"/>
        <v>-0.27999999999999403</v>
      </c>
      <c r="Z88" s="87">
        <v>54.4</v>
      </c>
      <c r="AA88" s="540">
        <v>57.27</v>
      </c>
      <c r="AB88" s="89">
        <f t="shared" si="34"/>
        <v>2.8700000000000045</v>
      </c>
      <c r="AC88" s="404">
        <v>50.803749999999994</v>
      </c>
      <c r="AD88" s="405">
        <f t="shared" si="23"/>
        <v>45.764999999999993</v>
      </c>
      <c r="AE88" s="373">
        <f t="shared" si="26"/>
        <v>-5.0387500000000003</v>
      </c>
      <c r="AF88" s="789">
        <v>2</v>
      </c>
      <c r="AG88" s="789">
        <v>7</v>
      </c>
      <c r="AH88" s="789">
        <v>4</v>
      </c>
      <c r="AI88" s="790"/>
      <c r="AJ88" s="790">
        <f t="shared" si="24"/>
        <v>45.764999999999993</v>
      </c>
      <c r="AK88" s="791">
        <f t="shared" si="25"/>
        <v>50.803750000000001</v>
      </c>
      <c r="AL88" s="794"/>
      <c r="AM88" s="794"/>
      <c r="AN88" s="794"/>
      <c r="AO88" s="794"/>
      <c r="AP88" s="794"/>
      <c r="AQ88" s="794"/>
      <c r="AR88" s="794"/>
      <c r="AS88" s="794"/>
      <c r="AT88" s="794"/>
      <c r="AU88" s="794"/>
    </row>
    <row r="89" spans="1:47" s="793" customFormat="1" ht="20.100000000000001" customHeight="1">
      <c r="A89" s="787">
        <v>24</v>
      </c>
      <c r="B89" s="788" t="s">
        <v>107</v>
      </c>
      <c r="C89" s="86" t="s">
        <v>108</v>
      </c>
      <c r="D89" s="86">
        <v>121</v>
      </c>
      <c r="E89" s="90">
        <v>59.65</v>
      </c>
      <c r="F89" s="596">
        <v>41.78</v>
      </c>
      <c r="G89" s="89">
        <f t="shared" si="27"/>
        <v>-17.869999999999997</v>
      </c>
      <c r="H89" s="90">
        <v>51.41</v>
      </c>
      <c r="I89" s="596">
        <v>44</v>
      </c>
      <c r="J89" s="92">
        <f t="shared" si="28"/>
        <v>-7.4099999999999966</v>
      </c>
      <c r="K89" s="90">
        <v>34.85</v>
      </c>
      <c r="L89" s="596">
        <v>36.81</v>
      </c>
      <c r="M89" s="93">
        <f t="shared" si="29"/>
        <v>1.9600000000000009</v>
      </c>
      <c r="N89" s="90">
        <v>67.349999999999994</v>
      </c>
      <c r="O89" s="596">
        <v>37.5</v>
      </c>
      <c r="P89" s="92">
        <f t="shared" si="30"/>
        <v>-29.849999999999994</v>
      </c>
      <c r="Q89" s="90">
        <v>45</v>
      </c>
      <c r="R89" s="596">
        <v>34.58</v>
      </c>
      <c r="S89" s="93">
        <f t="shared" si="31"/>
        <v>-10.420000000000002</v>
      </c>
      <c r="T89" s="90">
        <v>66.89</v>
      </c>
      <c r="U89" s="596">
        <v>60.22</v>
      </c>
      <c r="V89" s="89">
        <f t="shared" si="32"/>
        <v>-6.6700000000000017</v>
      </c>
      <c r="W89" s="90">
        <v>56.47</v>
      </c>
      <c r="X89" s="596">
        <v>50.83</v>
      </c>
      <c r="Y89" s="92">
        <f t="shared" si="33"/>
        <v>-5.6400000000000006</v>
      </c>
      <c r="Z89" s="90">
        <v>63.53</v>
      </c>
      <c r="AA89" s="596">
        <v>58.67</v>
      </c>
      <c r="AB89" s="89">
        <f t="shared" si="34"/>
        <v>-4.8599999999999994</v>
      </c>
      <c r="AC89" s="404">
        <v>55.643749999999997</v>
      </c>
      <c r="AD89" s="405">
        <f t="shared" si="23"/>
        <v>45.548750000000005</v>
      </c>
      <c r="AE89" s="373">
        <f t="shared" si="26"/>
        <v>-10.094999999999992</v>
      </c>
      <c r="AF89" s="789">
        <v>2</v>
      </c>
      <c r="AG89" s="789">
        <v>6</v>
      </c>
      <c r="AH89" s="789">
        <v>3</v>
      </c>
      <c r="AI89" s="790"/>
      <c r="AJ89" s="790">
        <f t="shared" si="24"/>
        <v>45.548750000000005</v>
      </c>
      <c r="AK89" s="791">
        <f t="shared" si="25"/>
        <v>55.643749999999997</v>
      </c>
      <c r="AL89" s="794"/>
      <c r="AM89" s="794"/>
      <c r="AN89" s="794"/>
      <c r="AO89" s="794"/>
      <c r="AP89" s="794"/>
      <c r="AQ89" s="794"/>
      <c r="AR89" s="794"/>
      <c r="AS89" s="794"/>
      <c r="AT89" s="794"/>
      <c r="AU89" s="794"/>
    </row>
    <row r="90" spans="1:47" s="793" customFormat="1" ht="20.100000000000001" customHeight="1">
      <c r="A90" s="787">
        <v>25</v>
      </c>
      <c r="B90" s="788" t="s">
        <v>109</v>
      </c>
      <c r="C90" s="86" t="s">
        <v>110</v>
      </c>
      <c r="D90" s="86">
        <v>550</v>
      </c>
      <c r="E90" s="90">
        <v>49.45</v>
      </c>
      <c r="F90" s="596">
        <v>49.75</v>
      </c>
      <c r="G90" s="89">
        <f t="shared" si="27"/>
        <v>0.29999999999999716</v>
      </c>
      <c r="H90" s="90">
        <v>51.6</v>
      </c>
      <c r="I90" s="596">
        <v>41.43</v>
      </c>
      <c r="J90" s="92">
        <f t="shared" si="28"/>
        <v>-10.170000000000002</v>
      </c>
      <c r="K90" s="90">
        <v>29.69</v>
      </c>
      <c r="L90" s="596">
        <v>33.71</v>
      </c>
      <c r="M90" s="93">
        <f t="shared" si="29"/>
        <v>4.0199999999999996</v>
      </c>
      <c r="N90" s="90">
        <v>48.88</v>
      </c>
      <c r="O90" s="596">
        <v>35.630000000000003</v>
      </c>
      <c r="P90" s="92">
        <f t="shared" si="30"/>
        <v>-13.25</v>
      </c>
      <c r="Q90" s="90">
        <v>35.56</v>
      </c>
      <c r="R90" s="596">
        <v>37.520000000000003</v>
      </c>
      <c r="S90" s="93">
        <f t="shared" si="31"/>
        <v>1.9600000000000009</v>
      </c>
      <c r="T90" s="90">
        <v>51.83</v>
      </c>
      <c r="U90" s="596">
        <v>54.86</v>
      </c>
      <c r="V90" s="89">
        <f t="shared" si="32"/>
        <v>3.0300000000000011</v>
      </c>
      <c r="W90" s="90">
        <v>46.75</v>
      </c>
      <c r="X90" s="596">
        <v>53.48</v>
      </c>
      <c r="Y90" s="92">
        <f t="shared" si="33"/>
        <v>6.7299999999999969</v>
      </c>
      <c r="Z90" s="90">
        <v>57.9</v>
      </c>
      <c r="AA90" s="596">
        <v>57.57</v>
      </c>
      <c r="AB90" s="89">
        <f t="shared" si="34"/>
        <v>-0.32999999999999829</v>
      </c>
      <c r="AC90" s="404">
        <v>46.457499999999996</v>
      </c>
      <c r="AD90" s="405">
        <f t="shared" si="23"/>
        <v>45.493750000000006</v>
      </c>
      <c r="AE90" s="373">
        <f t="shared" si="26"/>
        <v>-0.96374999999999034</v>
      </c>
      <c r="AF90" s="789">
        <v>1</v>
      </c>
      <c r="AG90" s="789">
        <v>6</v>
      </c>
      <c r="AH90" s="789">
        <v>5</v>
      </c>
      <c r="AI90" s="790"/>
      <c r="AJ90" s="790">
        <f t="shared" si="24"/>
        <v>45.493750000000006</v>
      </c>
      <c r="AK90" s="791">
        <f t="shared" si="25"/>
        <v>46.457499999999996</v>
      </c>
    </row>
    <row r="91" spans="1:47" s="793" customFormat="1" ht="20.100000000000001" customHeight="1">
      <c r="A91" s="787">
        <v>26</v>
      </c>
      <c r="B91" s="788" t="s">
        <v>121</v>
      </c>
      <c r="C91" s="86" t="s">
        <v>122</v>
      </c>
      <c r="D91" s="86">
        <v>185</v>
      </c>
      <c r="E91" s="90">
        <v>49.6</v>
      </c>
      <c r="F91" s="596">
        <v>45.09</v>
      </c>
      <c r="G91" s="89">
        <f t="shared" si="27"/>
        <v>-4.509999999999998</v>
      </c>
      <c r="H91" s="90">
        <v>49.87</v>
      </c>
      <c r="I91" s="596">
        <v>43.09</v>
      </c>
      <c r="J91" s="92">
        <f t="shared" si="28"/>
        <v>-6.779999999999994</v>
      </c>
      <c r="K91" s="90">
        <v>30.83</v>
      </c>
      <c r="L91" s="596">
        <v>35.229999999999997</v>
      </c>
      <c r="M91" s="93">
        <f t="shared" si="29"/>
        <v>4.3999999999999986</v>
      </c>
      <c r="N91" s="90">
        <v>46.67</v>
      </c>
      <c r="O91" s="596">
        <v>34.549999999999997</v>
      </c>
      <c r="P91" s="92">
        <f t="shared" si="30"/>
        <v>-12.120000000000005</v>
      </c>
      <c r="Q91" s="90">
        <v>37.33</v>
      </c>
      <c r="R91" s="596">
        <v>33.5</v>
      </c>
      <c r="S91" s="93">
        <f t="shared" si="31"/>
        <v>-3.8299999999999983</v>
      </c>
      <c r="T91" s="90">
        <v>60.32</v>
      </c>
      <c r="U91" s="596">
        <v>56.73</v>
      </c>
      <c r="V91" s="89">
        <f t="shared" si="32"/>
        <v>-3.5900000000000034</v>
      </c>
      <c r="W91" s="90">
        <v>48</v>
      </c>
      <c r="X91" s="596">
        <v>57.27</v>
      </c>
      <c r="Y91" s="92">
        <f t="shared" si="33"/>
        <v>9.2700000000000031</v>
      </c>
      <c r="Z91" s="90">
        <v>60.53</v>
      </c>
      <c r="AA91" s="596">
        <v>58.18</v>
      </c>
      <c r="AB91" s="89">
        <f t="shared" si="34"/>
        <v>-2.3500000000000014</v>
      </c>
      <c r="AC91" s="404">
        <v>47.893749999999997</v>
      </c>
      <c r="AD91" s="405">
        <f t="shared" si="23"/>
        <v>45.454999999999998</v>
      </c>
      <c r="AE91" s="373">
        <f t="shared" si="26"/>
        <v>-2.4387499999999989</v>
      </c>
      <c r="AF91" s="789">
        <v>2</v>
      </c>
      <c r="AG91" s="789">
        <v>7</v>
      </c>
      <c r="AH91" s="789">
        <v>3</v>
      </c>
      <c r="AI91" s="790"/>
      <c r="AJ91" s="790">
        <f t="shared" si="24"/>
        <v>45.454999999999998</v>
      </c>
      <c r="AK91" s="791">
        <f t="shared" si="25"/>
        <v>47.893749999999997</v>
      </c>
      <c r="AL91" s="794"/>
      <c r="AM91" s="794"/>
      <c r="AN91" s="794"/>
      <c r="AO91" s="794"/>
      <c r="AP91" s="794"/>
      <c r="AQ91" s="794"/>
      <c r="AR91" s="794"/>
      <c r="AS91" s="794"/>
      <c r="AT91" s="794"/>
      <c r="AU91" s="794"/>
    </row>
    <row r="92" spans="1:47" s="793" customFormat="1" ht="20.100000000000001" customHeight="1">
      <c r="A92" s="787">
        <v>27</v>
      </c>
      <c r="B92" s="795" t="s">
        <v>149</v>
      </c>
      <c r="C92" s="105" t="s">
        <v>150</v>
      </c>
      <c r="D92" s="105">
        <v>193</v>
      </c>
      <c r="E92" s="551">
        <v>54.43</v>
      </c>
      <c r="F92" s="552">
        <v>46.37</v>
      </c>
      <c r="G92" s="796">
        <f t="shared" si="27"/>
        <v>-8.0600000000000023</v>
      </c>
      <c r="H92" s="551">
        <v>51.14</v>
      </c>
      <c r="I92" s="552">
        <v>43.33</v>
      </c>
      <c r="J92" s="797">
        <f t="shared" si="28"/>
        <v>-7.8100000000000023</v>
      </c>
      <c r="K92" s="551">
        <v>39.46</v>
      </c>
      <c r="L92" s="552">
        <v>38.89</v>
      </c>
      <c r="M92" s="798">
        <f t="shared" si="29"/>
        <v>-0.57000000000000028</v>
      </c>
      <c r="N92" s="551">
        <v>52.5</v>
      </c>
      <c r="O92" s="552">
        <v>26.85</v>
      </c>
      <c r="P92" s="797">
        <f t="shared" si="30"/>
        <v>-25.65</v>
      </c>
      <c r="Q92" s="551">
        <v>40.71</v>
      </c>
      <c r="R92" s="552">
        <v>36.630000000000003</v>
      </c>
      <c r="S92" s="798">
        <f t="shared" si="31"/>
        <v>-4.0799999999999983</v>
      </c>
      <c r="T92" s="551">
        <v>61.99</v>
      </c>
      <c r="U92" s="552">
        <v>56.15</v>
      </c>
      <c r="V92" s="796">
        <f t="shared" si="32"/>
        <v>-5.8400000000000034</v>
      </c>
      <c r="W92" s="551">
        <v>50</v>
      </c>
      <c r="X92" s="552">
        <v>53.15</v>
      </c>
      <c r="Y92" s="797">
        <f t="shared" si="33"/>
        <v>3.1499999999999986</v>
      </c>
      <c r="Z92" s="551">
        <v>55.71</v>
      </c>
      <c r="AA92" s="552">
        <v>60.3</v>
      </c>
      <c r="AB92" s="796">
        <f t="shared" si="34"/>
        <v>4.5899999999999963</v>
      </c>
      <c r="AC92" s="799">
        <v>50.7425</v>
      </c>
      <c r="AD92" s="617">
        <f t="shared" si="23"/>
        <v>45.208749999999995</v>
      </c>
      <c r="AE92" s="620">
        <f t="shared" si="26"/>
        <v>-5.5337500000000048</v>
      </c>
      <c r="AF92" s="800">
        <v>2</v>
      </c>
      <c r="AG92" s="800">
        <v>7</v>
      </c>
      <c r="AH92" s="800">
        <v>5</v>
      </c>
      <c r="AI92" s="790"/>
      <c r="AJ92" s="790">
        <f t="shared" si="24"/>
        <v>45.208749999999995</v>
      </c>
      <c r="AK92" s="791">
        <f t="shared" si="25"/>
        <v>50.7425</v>
      </c>
      <c r="AL92" s="794"/>
      <c r="AM92" s="794"/>
      <c r="AN92" s="794"/>
      <c r="AO92" s="794"/>
      <c r="AP92" s="794"/>
      <c r="AQ92" s="794"/>
      <c r="AR92" s="794"/>
      <c r="AS92" s="794"/>
      <c r="AT92" s="794"/>
      <c r="AU92" s="794"/>
    </row>
    <row r="93" spans="1:47" s="793" customFormat="1">
      <c r="A93" s="787">
        <v>28</v>
      </c>
      <c r="B93" s="808" t="s">
        <v>192</v>
      </c>
      <c r="C93" s="809" t="s">
        <v>193</v>
      </c>
      <c r="D93" s="809">
        <v>249</v>
      </c>
      <c r="E93" s="588">
        <v>64</v>
      </c>
      <c r="F93" s="589">
        <v>46.87</v>
      </c>
      <c r="G93" s="810">
        <f t="shared" si="27"/>
        <v>-17.130000000000003</v>
      </c>
      <c r="H93" s="588">
        <v>52</v>
      </c>
      <c r="I93" s="589">
        <v>44.52</v>
      </c>
      <c r="J93" s="811">
        <f t="shared" si="28"/>
        <v>-7.4799999999999969</v>
      </c>
      <c r="K93" s="588">
        <v>33.159999999999997</v>
      </c>
      <c r="L93" s="589">
        <v>30.87</v>
      </c>
      <c r="M93" s="812">
        <f t="shared" si="29"/>
        <v>-2.2899999999999956</v>
      </c>
      <c r="N93" s="588">
        <v>68.42</v>
      </c>
      <c r="O93" s="589">
        <v>33.909999999999997</v>
      </c>
      <c r="P93" s="811">
        <f t="shared" si="30"/>
        <v>-34.510000000000005</v>
      </c>
      <c r="Q93" s="588">
        <v>42.76</v>
      </c>
      <c r="R93" s="589">
        <v>33.83</v>
      </c>
      <c r="S93" s="812">
        <f t="shared" si="31"/>
        <v>-8.93</v>
      </c>
      <c r="T93" s="588">
        <v>62.5</v>
      </c>
      <c r="U93" s="589">
        <v>57.39</v>
      </c>
      <c r="V93" s="810">
        <f t="shared" si="32"/>
        <v>-5.1099999999999994</v>
      </c>
      <c r="W93" s="588">
        <v>57.37</v>
      </c>
      <c r="X93" s="589">
        <v>54.78</v>
      </c>
      <c r="Y93" s="811">
        <f t="shared" si="33"/>
        <v>-2.5899999999999963</v>
      </c>
      <c r="Z93" s="588">
        <v>66.53</v>
      </c>
      <c r="AA93" s="589">
        <v>58.78</v>
      </c>
      <c r="AB93" s="810">
        <f t="shared" si="34"/>
        <v>-7.75</v>
      </c>
      <c r="AC93" s="813">
        <v>55.842500000000001</v>
      </c>
      <c r="AD93" s="586">
        <f t="shared" si="23"/>
        <v>45.118749999999991</v>
      </c>
      <c r="AE93" s="532">
        <f t="shared" si="26"/>
        <v>-10.72375000000001</v>
      </c>
      <c r="AF93" s="814">
        <v>3</v>
      </c>
      <c r="AG93" s="814">
        <v>6</v>
      </c>
      <c r="AH93" s="814">
        <v>5</v>
      </c>
      <c r="AI93" s="790"/>
      <c r="AJ93" s="790">
        <f t="shared" si="24"/>
        <v>45.118749999999991</v>
      </c>
      <c r="AK93" s="791">
        <f t="shared" si="25"/>
        <v>55.842500000000001</v>
      </c>
    </row>
    <row r="94" spans="1:47" s="793" customFormat="1">
      <c r="A94" s="787">
        <v>29</v>
      </c>
      <c r="B94" s="788" t="s">
        <v>169</v>
      </c>
      <c r="C94" s="86" t="s">
        <v>170</v>
      </c>
      <c r="D94" s="86">
        <v>217</v>
      </c>
      <c r="E94" s="90">
        <v>63.91</v>
      </c>
      <c r="F94" s="596">
        <v>45.42</v>
      </c>
      <c r="G94" s="89">
        <f t="shared" si="27"/>
        <v>-18.489999999999995</v>
      </c>
      <c r="H94" s="90">
        <v>66.64</v>
      </c>
      <c r="I94" s="596">
        <v>44.19</v>
      </c>
      <c r="J94" s="92">
        <f t="shared" si="28"/>
        <v>-22.450000000000003</v>
      </c>
      <c r="K94" s="90">
        <v>68.64</v>
      </c>
      <c r="L94" s="596">
        <v>37.1</v>
      </c>
      <c r="M94" s="93">
        <f t="shared" si="29"/>
        <v>-31.54</v>
      </c>
      <c r="N94" s="90">
        <v>59.77</v>
      </c>
      <c r="O94" s="596">
        <v>32.42</v>
      </c>
      <c r="P94" s="92">
        <f t="shared" si="30"/>
        <v>-27.35</v>
      </c>
      <c r="Q94" s="90">
        <v>61.82</v>
      </c>
      <c r="R94" s="596">
        <v>38.26</v>
      </c>
      <c r="S94" s="93">
        <f t="shared" si="31"/>
        <v>-23.560000000000002</v>
      </c>
      <c r="T94" s="90">
        <v>72.75</v>
      </c>
      <c r="U94" s="596">
        <v>52.77</v>
      </c>
      <c r="V94" s="89">
        <f t="shared" si="32"/>
        <v>-19.979999999999997</v>
      </c>
      <c r="W94" s="90">
        <v>60</v>
      </c>
      <c r="X94" s="596">
        <v>54.35</v>
      </c>
      <c r="Y94" s="92">
        <f t="shared" si="33"/>
        <v>-5.6499999999999986</v>
      </c>
      <c r="Z94" s="90">
        <v>77.819999999999993</v>
      </c>
      <c r="AA94" s="596">
        <v>55.23</v>
      </c>
      <c r="AB94" s="89">
        <f t="shared" si="34"/>
        <v>-22.589999999999996</v>
      </c>
      <c r="AC94" s="404">
        <v>66.418749999999989</v>
      </c>
      <c r="AD94" s="405">
        <f t="shared" si="23"/>
        <v>44.967500000000001</v>
      </c>
      <c r="AE94" s="373">
        <f t="shared" si="26"/>
        <v>-21.451249999999987</v>
      </c>
      <c r="AF94" s="789">
        <v>0</v>
      </c>
      <c r="AG94" s="789">
        <v>6</v>
      </c>
      <c r="AH94" s="789">
        <v>4</v>
      </c>
      <c r="AI94" s="790"/>
      <c r="AJ94" s="790">
        <f t="shared" si="24"/>
        <v>44.967500000000001</v>
      </c>
      <c r="AK94" s="791">
        <f t="shared" si="25"/>
        <v>66.418749999999989</v>
      </c>
    </row>
    <row r="95" spans="1:47" s="793" customFormat="1">
      <c r="A95" s="787">
        <v>30</v>
      </c>
      <c r="B95" s="788" t="s">
        <v>143</v>
      </c>
      <c r="C95" s="86" t="s">
        <v>144</v>
      </c>
      <c r="D95" s="86">
        <v>156</v>
      </c>
      <c r="E95" s="90">
        <v>55.22</v>
      </c>
      <c r="F95" s="596">
        <v>41.87</v>
      </c>
      <c r="G95" s="89">
        <f t="shared" si="27"/>
        <v>-13.350000000000001</v>
      </c>
      <c r="H95" s="90">
        <v>52.78</v>
      </c>
      <c r="I95" s="596">
        <v>40.67</v>
      </c>
      <c r="J95" s="92">
        <f t="shared" si="28"/>
        <v>-12.11</v>
      </c>
      <c r="K95" s="90">
        <v>28.48</v>
      </c>
      <c r="L95" s="596">
        <v>35.83</v>
      </c>
      <c r="M95" s="93">
        <f t="shared" si="29"/>
        <v>7.3499999999999979</v>
      </c>
      <c r="N95" s="90">
        <v>65.22</v>
      </c>
      <c r="O95" s="596">
        <v>39</v>
      </c>
      <c r="P95" s="92">
        <f t="shared" si="30"/>
        <v>-26.22</v>
      </c>
      <c r="Q95" s="90">
        <v>38.700000000000003</v>
      </c>
      <c r="R95" s="596">
        <v>34.53</v>
      </c>
      <c r="S95" s="93">
        <f t="shared" si="31"/>
        <v>-4.1700000000000017</v>
      </c>
      <c r="T95" s="90">
        <v>58.4</v>
      </c>
      <c r="U95" s="596">
        <v>58.4</v>
      </c>
      <c r="V95" s="89">
        <f t="shared" si="32"/>
        <v>0</v>
      </c>
      <c r="W95" s="90">
        <v>41.74</v>
      </c>
      <c r="X95" s="596">
        <v>51.67</v>
      </c>
      <c r="Y95" s="92">
        <f t="shared" si="33"/>
        <v>9.93</v>
      </c>
      <c r="Z95" s="90">
        <v>48.17</v>
      </c>
      <c r="AA95" s="596">
        <v>57.33</v>
      </c>
      <c r="AB95" s="89">
        <f t="shared" si="34"/>
        <v>9.1599999999999966</v>
      </c>
      <c r="AC95" s="404">
        <v>48.588749999999997</v>
      </c>
      <c r="AD95" s="405">
        <f t="shared" si="23"/>
        <v>44.912500000000001</v>
      </c>
      <c r="AE95" s="373">
        <f t="shared" si="26"/>
        <v>-3.676249999999996</v>
      </c>
      <c r="AF95" s="789">
        <v>2</v>
      </c>
      <c r="AG95" s="789">
        <v>5</v>
      </c>
      <c r="AH95" s="789">
        <v>3</v>
      </c>
      <c r="AI95" s="790"/>
      <c r="AJ95" s="790">
        <f t="shared" si="24"/>
        <v>44.912500000000001</v>
      </c>
      <c r="AK95" s="791">
        <f t="shared" si="25"/>
        <v>48.588749999999997</v>
      </c>
    </row>
    <row r="96" spans="1:47" s="793" customFormat="1">
      <c r="A96" s="787">
        <v>31</v>
      </c>
      <c r="B96" s="788" t="s">
        <v>159</v>
      </c>
      <c r="C96" s="86" t="s">
        <v>160</v>
      </c>
      <c r="D96" s="86">
        <v>441</v>
      </c>
      <c r="E96" s="90">
        <v>47.44</v>
      </c>
      <c r="F96" s="596">
        <v>43.32</v>
      </c>
      <c r="G96" s="89">
        <f t="shared" si="27"/>
        <v>-4.1199999999999974</v>
      </c>
      <c r="H96" s="90">
        <v>52.7</v>
      </c>
      <c r="I96" s="596">
        <v>44.38</v>
      </c>
      <c r="J96" s="92">
        <f t="shared" si="28"/>
        <v>-8.32</v>
      </c>
      <c r="K96" s="90">
        <v>39.53</v>
      </c>
      <c r="L96" s="596">
        <v>38.78</v>
      </c>
      <c r="M96" s="93">
        <f t="shared" si="29"/>
        <v>-0.75</v>
      </c>
      <c r="N96" s="90">
        <v>55</v>
      </c>
      <c r="O96" s="596">
        <v>34.47</v>
      </c>
      <c r="P96" s="92">
        <f t="shared" si="30"/>
        <v>-20.53</v>
      </c>
      <c r="Q96" s="90">
        <v>42.85</v>
      </c>
      <c r="R96" s="596">
        <v>35.979999999999997</v>
      </c>
      <c r="S96" s="93">
        <f t="shared" si="31"/>
        <v>-6.8700000000000045</v>
      </c>
      <c r="T96" s="90">
        <v>63.45</v>
      </c>
      <c r="U96" s="596">
        <v>53.45</v>
      </c>
      <c r="V96" s="89">
        <f t="shared" si="32"/>
        <v>-10</v>
      </c>
      <c r="W96" s="90">
        <v>49.53</v>
      </c>
      <c r="X96" s="596">
        <v>52.13</v>
      </c>
      <c r="Y96" s="92">
        <f t="shared" si="33"/>
        <v>2.6000000000000014</v>
      </c>
      <c r="Z96" s="90">
        <v>60.19</v>
      </c>
      <c r="AA96" s="596">
        <v>55.83</v>
      </c>
      <c r="AB96" s="89">
        <f t="shared" si="34"/>
        <v>-4.3599999999999994</v>
      </c>
      <c r="AC96" s="404">
        <v>51.33625</v>
      </c>
      <c r="AD96" s="405">
        <f t="shared" si="23"/>
        <v>44.792499999999997</v>
      </c>
      <c r="AE96" s="373">
        <f t="shared" si="26"/>
        <v>-6.5437500000000028</v>
      </c>
      <c r="AF96" s="789">
        <v>1</v>
      </c>
      <c r="AG96" s="789">
        <v>6</v>
      </c>
      <c r="AH96" s="789">
        <v>3</v>
      </c>
      <c r="AI96" s="790"/>
      <c r="AJ96" s="790">
        <f t="shared" si="24"/>
        <v>44.792499999999997</v>
      </c>
      <c r="AK96" s="791">
        <f t="shared" si="25"/>
        <v>51.33625</v>
      </c>
      <c r="AL96" s="794"/>
      <c r="AM96" s="794"/>
      <c r="AN96" s="794"/>
      <c r="AO96" s="794"/>
      <c r="AP96" s="794"/>
      <c r="AQ96" s="794"/>
      <c r="AR96" s="794"/>
      <c r="AS96" s="794"/>
      <c r="AT96" s="794"/>
      <c r="AU96" s="794"/>
    </row>
    <row r="97" spans="1:47" s="793" customFormat="1">
      <c r="A97" s="787">
        <v>32</v>
      </c>
      <c r="B97" s="788" t="s">
        <v>183</v>
      </c>
      <c r="C97" s="86" t="s">
        <v>184</v>
      </c>
      <c r="D97" s="86">
        <v>144</v>
      </c>
      <c r="E97" s="90">
        <v>59.07</v>
      </c>
      <c r="F97" s="596">
        <v>45.62</v>
      </c>
      <c r="G97" s="89">
        <f t="shared" si="27"/>
        <v>-13.450000000000003</v>
      </c>
      <c r="H97" s="90">
        <v>56.67</v>
      </c>
      <c r="I97" s="596">
        <v>44.38</v>
      </c>
      <c r="J97" s="92">
        <f t="shared" si="28"/>
        <v>-12.29</v>
      </c>
      <c r="K97" s="90">
        <v>30.33</v>
      </c>
      <c r="L97" s="596">
        <v>32.86</v>
      </c>
      <c r="M97" s="93">
        <f t="shared" si="29"/>
        <v>2.5300000000000011</v>
      </c>
      <c r="N97" s="90">
        <v>62.33</v>
      </c>
      <c r="O97" s="596">
        <v>31.9</v>
      </c>
      <c r="P97" s="92">
        <f t="shared" si="30"/>
        <v>-30.43</v>
      </c>
      <c r="Q97" s="90">
        <v>48.67</v>
      </c>
      <c r="R97" s="596">
        <v>38.29</v>
      </c>
      <c r="S97" s="93">
        <f t="shared" si="31"/>
        <v>-10.380000000000003</v>
      </c>
      <c r="T97" s="90">
        <v>65.36</v>
      </c>
      <c r="U97" s="596">
        <v>54.29</v>
      </c>
      <c r="V97" s="89">
        <f t="shared" si="32"/>
        <v>-11.07</v>
      </c>
      <c r="W97" s="90">
        <v>52.67</v>
      </c>
      <c r="X97" s="596">
        <v>49.76</v>
      </c>
      <c r="Y97" s="92">
        <f t="shared" si="33"/>
        <v>-2.9100000000000037</v>
      </c>
      <c r="Z97" s="90">
        <v>69.87</v>
      </c>
      <c r="AA97" s="596">
        <v>60.95</v>
      </c>
      <c r="AB97" s="89">
        <f t="shared" si="34"/>
        <v>-8.9200000000000017</v>
      </c>
      <c r="AC97" s="404">
        <v>55.621250000000003</v>
      </c>
      <c r="AD97" s="405">
        <f t="shared" si="23"/>
        <v>44.756249999999994</v>
      </c>
      <c r="AE97" s="373">
        <f t="shared" si="26"/>
        <v>-10.865000000000009</v>
      </c>
      <c r="AF97" s="789">
        <v>1</v>
      </c>
      <c r="AG97" s="789">
        <v>5</v>
      </c>
      <c r="AH97" s="789">
        <v>3</v>
      </c>
      <c r="AI97" s="790"/>
      <c r="AJ97" s="790">
        <f t="shared" si="24"/>
        <v>44.756249999999994</v>
      </c>
      <c r="AK97" s="791">
        <f t="shared" si="25"/>
        <v>55.621250000000003</v>
      </c>
      <c r="AL97" s="794"/>
      <c r="AM97" s="794"/>
      <c r="AN97" s="794"/>
      <c r="AO97" s="794"/>
      <c r="AP97" s="794"/>
      <c r="AQ97" s="794"/>
      <c r="AR97" s="794"/>
      <c r="AS97" s="794"/>
      <c r="AT97" s="794"/>
      <c r="AU97" s="794"/>
    </row>
    <row r="98" spans="1:47" s="793" customFormat="1">
      <c r="A98" s="787">
        <v>33</v>
      </c>
      <c r="B98" s="788" t="s">
        <v>200</v>
      </c>
      <c r="C98" s="86" t="s">
        <v>201</v>
      </c>
      <c r="D98" s="86">
        <v>395</v>
      </c>
      <c r="E98" s="90">
        <v>61.74</v>
      </c>
      <c r="F98" s="596">
        <v>44.89</v>
      </c>
      <c r="G98" s="89">
        <f t="shared" si="27"/>
        <v>-16.850000000000001</v>
      </c>
      <c r="H98" s="90">
        <v>63.52</v>
      </c>
      <c r="I98" s="596">
        <v>44.27</v>
      </c>
      <c r="J98" s="92">
        <f t="shared" si="28"/>
        <v>-19.25</v>
      </c>
      <c r="K98" s="90">
        <v>69.02</v>
      </c>
      <c r="L98" s="596">
        <v>32.89</v>
      </c>
      <c r="M98" s="93">
        <f t="shared" si="29"/>
        <v>-36.129999999999995</v>
      </c>
      <c r="N98" s="90">
        <v>61.2</v>
      </c>
      <c r="O98" s="596">
        <v>31.78</v>
      </c>
      <c r="P98" s="92">
        <f t="shared" si="30"/>
        <v>-29.42</v>
      </c>
      <c r="Q98" s="90">
        <v>45.05</v>
      </c>
      <c r="R98" s="596">
        <v>35.24</v>
      </c>
      <c r="S98" s="93">
        <f t="shared" si="31"/>
        <v>-9.8099999999999952</v>
      </c>
      <c r="T98" s="90">
        <v>71.290000000000006</v>
      </c>
      <c r="U98" s="596">
        <v>56.89</v>
      </c>
      <c r="V98" s="89">
        <f t="shared" si="32"/>
        <v>-14.400000000000006</v>
      </c>
      <c r="W98" s="90">
        <v>57.61</v>
      </c>
      <c r="X98" s="596">
        <v>51.44</v>
      </c>
      <c r="Y98" s="92">
        <f t="shared" si="33"/>
        <v>-6.1700000000000017</v>
      </c>
      <c r="Z98" s="90">
        <v>64.87</v>
      </c>
      <c r="AA98" s="596">
        <v>58.4</v>
      </c>
      <c r="AB98" s="89">
        <f t="shared" si="34"/>
        <v>-6.470000000000006</v>
      </c>
      <c r="AC98" s="404">
        <v>61.787500000000009</v>
      </c>
      <c r="AD98" s="405">
        <f t="shared" si="23"/>
        <v>44.474999999999994</v>
      </c>
      <c r="AE98" s="373">
        <f t="shared" si="26"/>
        <v>-17.312500000000014</v>
      </c>
      <c r="AF98" s="789">
        <v>1</v>
      </c>
      <c r="AG98" s="789">
        <v>5</v>
      </c>
      <c r="AH98" s="789">
        <v>3</v>
      </c>
      <c r="AI98" s="790"/>
      <c r="AJ98" s="790">
        <f t="shared" si="24"/>
        <v>44.474999999999994</v>
      </c>
      <c r="AK98" s="791">
        <f t="shared" si="25"/>
        <v>61.787500000000009</v>
      </c>
    </row>
    <row r="99" spans="1:47" s="793" customFormat="1">
      <c r="A99" s="787">
        <v>34</v>
      </c>
      <c r="B99" s="788" t="s">
        <v>127</v>
      </c>
      <c r="C99" s="86" t="s">
        <v>128</v>
      </c>
      <c r="D99" s="86">
        <v>123</v>
      </c>
      <c r="E99" s="90">
        <v>54.16</v>
      </c>
      <c r="F99" s="596">
        <v>42.35</v>
      </c>
      <c r="G99" s="89">
        <f t="shared" si="27"/>
        <v>-11.809999999999995</v>
      </c>
      <c r="H99" s="90">
        <v>52.24</v>
      </c>
      <c r="I99" s="596">
        <v>42.12</v>
      </c>
      <c r="J99" s="92">
        <f t="shared" si="28"/>
        <v>-10.120000000000005</v>
      </c>
      <c r="K99" s="90">
        <v>44</v>
      </c>
      <c r="L99" s="596">
        <v>36.619999999999997</v>
      </c>
      <c r="M99" s="93">
        <f t="shared" si="29"/>
        <v>-7.3800000000000026</v>
      </c>
      <c r="N99" s="90">
        <v>58.2</v>
      </c>
      <c r="O99" s="596">
        <v>31.76</v>
      </c>
      <c r="P99" s="92">
        <f t="shared" si="30"/>
        <v>-26.44</v>
      </c>
      <c r="Q99" s="90">
        <v>36.299999999999997</v>
      </c>
      <c r="R99" s="596">
        <v>40.03</v>
      </c>
      <c r="S99" s="93">
        <f t="shared" si="31"/>
        <v>3.730000000000004</v>
      </c>
      <c r="T99" s="90">
        <v>51.72</v>
      </c>
      <c r="U99" s="596">
        <v>48.24</v>
      </c>
      <c r="V99" s="89">
        <f t="shared" si="32"/>
        <v>-3.4799999999999969</v>
      </c>
      <c r="W99" s="90">
        <v>46.2</v>
      </c>
      <c r="X99" s="596">
        <v>49.71</v>
      </c>
      <c r="Y99" s="92">
        <f t="shared" si="33"/>
        <v>3.509999999999998</v>
      </c>
      <c r="Z99" s="90">
        <v>47.68</v>
      </c>
      <c r="AA99" s="596">
        <v>63.29</v>
      </c>
      <c r="AB99" s="89">
        <f t="shared" si="34"/>
        <v>15.61</v>
      </c>
      <c r="AC99" s="404">
        <v>48.8125</v>
      </c>
      <c r="AD99" s="405">
        <f t="shared" si="23"/>
        <v>44.265000000000001</v>
      </c>
      <c r="AE99" s="373">
        <f t="shared" si="26"/>
        <v>-4.5474999999999994</v>
      </c>
      <c r="AF99" s="789">
        <v>2</v>
      </c>
      <c r="AG99" s="789">
        <v>3</v>
      </c>
      <c r="AH99" s="789">
        <v>2</v>
      </c>
      <c r="AI99" s="790"/>
      <c r="AJ99" s="790">
        <f t="shared" si="24"/>
        <v>44.265000000000001</v>
      </c>
      <c r="AK99" s="791">
        <f t="shared" si="25"/>
        <v>48.8125</v>
      </c>
      <c r="AL99" s="794"/>
      <c r="AM99" s="794"/>
      <c r="AN99" s="794"/>
      <c r="AO99" s="794"/>
      <c r="AP99" s="794"/>
      <c r="AQ99" s="794"/>
      <c r="AR99" s="794"/>
      <c r="AS99" s="794"/>
      <c r="AT99" s="794"/>
      <c r="AU99" s="794"/>
    </row>
    <row r="100" spans="1:47" s="793" customFormat="1">
      <c r="A100" s="787">
        <v>35</v>
      </c>
      <c r="B100" s="788" t="s">
        <v>59</v>
      </c>
      <c r="C100" s="86" t="s">
        <v>60</v>
      </c>
      <c r="D100" s="86">
        <v>215</v>
      </c>
      <c r="E100" s="90">
        <v>66.91</v>
      </c>
      <c r="F100" s="596">
        <v>40.97</v>
      </c>
      <c r="G100" s="89">
        <f t="shared" si="27"/>
        <v>-25.939999999999998</v>
      </c>
      <c r="H100" s="90">
        <v>82</v>
      </c>
      <c r="I100" s="596">
        <v>42.97</v>
      </c>
      <c r="J100" s="92">
        <f t="shared" si="28"/>
        <v>-39.03</v>
      </c>
      <c r="K100" s="90">
        <v>75.680000000000007</v>
      </c>
      <c r="L100" s="596">
        <v>44.17</v>
      </c>
      <c r="M100" s="93">
        <f t="shared" si="29"/>
        <v>-31.510000000000005</v>
      </c>
      <c r="N100" s="90">
        <v>68.180000000000007</v>
      </c>
      <c r="O100" s="596">
        <v>29.09</v>
      </c>
      <c r="P100" s="92">
        <f t="shared" si="30"/>
        <v>-39.090000000000003</v>
      </c>
      <c r="Q100" s="90">
        <v>65.91</v>
      </c>
      <c r="R100" s="596">
        <v>35.79</v>
      </c>
      <c r="S100" s="93">
        <f t="shared" si="31"/>
        <v>-30.119999999999997</v>
      </c>
      <c r="T100" s="90">
        <v>78.39</v>
      </c>
      <c r="U100" s="596">
        <v>54.55</v>
      </c>
      <c r="V100" s="89">
        <f t="shared" si="32"/>
        <v>-23.840000000000003</v>
      </c>
      <c r="W100" s="90">
        <v>62.95</v>
      </c>
      <c r="X100" s="596">
        <v>52.88</v>
      </c>
      <c r="Y100" s="92">
        <f t="shared" si="33"/>
        <v>-10.07</v>
      </c>
      <c r="Z100" s="90">
        <v>72.180000000000007</v>
      </c>
      <c r="AA100" s="596">
        <v>53.33</v>
      </c>
      <c r="AB100" s="89">
        <f t="shared" si="34"/>
        <v>-18.850000000000009</v>
      </c>
      <c r="AC100" s="404">
        <v>71.525000000000006</v>
      </c>
      <c r="AD100" s="405">
        <f t="shared" si="23"/>
        <v>44.21875</v>
      </c>
      <c r="AE100" s="373">
        <f t="shared" si="26"/>
        <v>-27.306250000000006</v>
      </c>
      <c r="AF100" s="789">
        <v>1</v>
      </c>
      <c r="AG100" s="789">
        <v>5</v>
      </c>
      <c r="AH100" s="789">
        <v>2</v>
      </c>
      <c r="AI100" s="790"/>
      <c r="AJ100" s="790">
        <f t="shared" si="24"/>
        <v>44.21875</v>
      </c>
      <c r="AK100" s="791">
        <f t="shared" si="25"/>
        <v>71.524999999999991</v>
      </c>
    </row>
    <row r="101" spans="1:47" s="793" customFormat="1">
      <c r="A101" s="787">
        <v>36</v>
      </c>
      <c r="B101" s="788" t="s">
        <v>175</v>
      </c>
      <c r="C101" s="86" t="s">
        <v>176</v>
      </c>
      <c r="D101" s="86">
        <v>308</v>
      </c>
      <c r="E101" s="90">
        <v>63.29</v>
      </c>
      <c r="F101" s="596">
        <v>45.17</v>
      </c>
      <c r="G101" s="89">
        <f t="shared" si="27"/>
        <v>-18.119999999999997</v>
      </c>
      <c r="H101" s="90">
        <v>64.709999999999994</v>
      </c>
      <c r="I101" s="596">
        <v>45.17</v>
      </c>
      <c r="J101" s="92">
        <f t="shared" si="28"/>
        <v>-19.539999999999992</v>
      </c>
      <c r="K101" s="90">
        <v>60.88</v>
      </c>
      <c r="L101" s="596">
        <v>28.36</v>
      </c>
      <c r="M101" s="93">
        <f t="shared" si="29"/>
        <v>-32.520000000000003</v>
      </c>
      <c r="N101" s="90">
        <v>76.47</v>
      </c>
      <c r="O101" s="596">
        <v>36.21</v>
      </c>
      <c r="P101" s="92">
        <f t="shared" si="30"/>
        <v>-40.26</v>
      </c>
      <c r="Q101" s="90">
        <v>38.380000000000003</v>
      </c>
      <c r="R101" s="596">
        <v>33.83</v>
      </c>
      <c r="S101" s="93">
        <f t="shared" si="31"/>
        <v>-4.5500000000000043</v>
      </c>
      <c r="T101" s="90">
        <v>64.319999999999993</v>
      </c>
      <c r="U101" s="596">
        <v>56.97</v>
      </c>
      <c r="V101" s="89">
        <f t="shared" si="32"/>
        <v>-7.3499999999999943</v>
      </c>
      <c r="W101" s="90">
        <v>59.41</v>
      </c>
      <c r="X101" s="596">
        <v>50.69</v>
      </c>
      <c r="Y101" s="92">
        <f t="shared" si="33"/>
        <v>-8.7199999999999989</v>
      </c>
      <c r="Z101" s="90">
        <v>54.12</v>
      </c>
      <c r="AA101" s="596">
        <v>57.24</v>
      </c>
      <c r="AB101" s="89">
        <f t="shared" si="34"/>
        <v>3.1200000000000045</v>
      </c>
      <c r="AC101" s="404">
        <v>60.197499999999991</v>
      </c>
      <c r="AD101" s="405">
        <f t="shared" si="23"/>
        <v>44.204999999999998</v>
      </c>
      <c r="AE101" s="373">
        <f t="shared" si="26"/>
        <v>-15.992499999999993</v>
      </c>
      <c r="AF101" s="789">
        <v>1</v>
      </c>
      <c r="AG101" s="789">
        <v>5</v>
      </c>
      <c r="AH101" s="789">
        <v>4</v>
      </c>
      <c r="AI101" s="790"/>
      <c r="AJ101" s="790">
        <f t="shared" si="24"/>
        <v>44.204999999999998</v>
      </c>
      <c r="AK101" s="791">
        <f t="shared" si="25"/>
        <v>60.197500000000005</v>
      </c>
      <c r="AL101" s="794"/>
      <c r="AM101" s="794"/>
      <c r="AN101" s="794"/>
      <c r="AO101" s="794"/>
      <c r="AP101" s="794"/>
      <c r="AQ101" s="794"/>
      <c r="AR101" s="794"/>
      <c r="AS101" s="794"/>
      <c r="AT101" s="794"/>
      <c r="AU101" s="794"/>
    </row>
    <row r="102" spans="1:47" s="793" customFormat="1">
      <c r="A102" s="787">
        <v>37</v>
      </c>
      <c r="B102" s="788" t="s">
        <v>185</v>
      </c>
      <c r="C102" s="86" t="s">
        <v>186</v>
      </c>
      <c r="D102" s="86">
        <v>133</v>
      </c>
      <c r="E102" s="90">
        <v>65.09</v>
      </c>
      <c r="F102" s="596">
        <v>41.88</v>
      </c>
      <c r="G102" s="89">
        <f t="shared" si="27"/>
        <v>-23.21</v>
      </c>
      <c r="H102" s="90">
        <v>64.91</v>
      </c>
      <c r="I102" s="596">
        <v>41.5</v>
      </c>
      <c r="J102" s="92">
        <f t="shared" si="28"/>
        <v>-23.409999999999997</v>
      </c>
      <c r="K102" s="90">
        <v>37.5</v>
      </c>
      <c r="L102" s="596">
        <v>31.41</v>
      </c>
      <c r="M102" s="93">
        <f t="shared" si="29"/>
        <v>-6.09</v>
      </c>
      <c r="N102" s="90">
        <v>78.64</v>
      </c>
      <c r="O102" s="596">
        <v>35.94</v>
      </c>
      <c r="P102" s="92">
        <f t="shared" si="30"/>
        <v>-42.7</v>
      </c>
      <c r="Q102" s="90">
        <v>52.5</v>
      </c>
      <c r="R102" s="596">
        <v>38.909999999999997</v>
      </c>
      <c r="S102" s="93">
        <f t="shared" si="31"/>
        <v>-13.590000000000003</v>
      </c>
      <c r="T102" s="90">
        <v>75.930000000000007</v>
      </c>
      <c r="U102" s="596">
        <v>53.75</v>
      </c>
      <c r="V102" s="89">
        <f t="shared" si="32"/>
        <v>-22.180000000000007</v>
      </c>
      <c r="W102" s="90">
        <v>55.45</v>
      </c>
      <c r="X102" s="596">
        <v>51.88</v>
      </c>
      <c r="Y102" s="92">
        <f t="shared" si="33"/>
        <v>-3.5700000000000003</v>
      </c>
      <c r="Z102" s="90">
        <v>70.180000000000007</v>
      </c>
      <c r="AA102" s="596">
        <v>58.25</v>
      </c>
      <c r="AB102" s="89">
        <f t="shared" si="34"/>
        <v>-11.930000000000007</v>
      </c>
      <c r="AC102" s="404">
        <v>62.524999999999999</v>
      </c>
      <c r="AD102" s="405">
        <f t="shared" si="23"/>
        <v>44.19</v>
      </c>
      <c r="AE102" s="373">
        <f t="shared" si="26"/>
        <v>-18.335000000000001</v>
      </c>
      <c r="AF102" s="789">
        <v>1</v>
      </c>
      <c r="AG102" s="789">
        <v>5</v>
      </c>
      <c r="AH102" s="789">
        <v>3</v>
      </c>
      <c r="AI102" s="790"/>
      <c r="AJ102" s="790">
        <f t="shared" si="24"/>
        <v>44.19</v>
      </c>
      <c r="AK102" s="791">
        <f t="shared" si="25"/>
        <v>62.524999999999999</v>
      </c>
      <c r="AL102" s="794"/>
      <c r="AM102" s="794"/>
      <c r="AN102" s="794"/>
      <c r="AO102" s="794"/>
      <c r="AP102" s="794"/>
      <c r="AQ102" s="794"/>
      <c r="AR102" s="794"/>
      <c r="AS102" s="794"/>
      <c r="AT102" s="794"/>
      <c r="AU102" s="794"/>
    </row>
    <row r="103" spans="1:47" s="793" customFormat="1">
      <c r="A103" s="787">
        <v>38</v>
      </c>
      <c r="B103" s="788" t="s">
        <v>151</v>
      </c>
      <c r="C103" s="86" t="s">
        <v>152</v>
      </c>
      <c r="D103" s="86">
        <v>132</v>
      </c>
      <c r="E103" s="90">
        <v>62.38</v>
      </c>
      <c r="F103" s="596">
        <v>44.63</v>
      </c>
      <c r="G103" s="89">
        <f t="shared" si="27"/>
        <v>-17.75</v>
      </c>
      <c r="H103" s="90">
        <v>61.75</v>
      </c>
      <c r="I103" s="596">
        <v>42.88</v>
      </c>
      <c r="J103" s="92">
        <f t="shared" si="28"/>
        <v>-18.869999999999997</v>
      </c>
      <c r="K103" s="90">
        <v>57.81</v>
      </c>
      <c r="L103" s="596">
        <v>28.91</v>
      </c>
      <c r="M103" s="93">
        <f t="shared" si="29"/>
        <v>-28.900000000000002</v>
      </c>
      <c r="N103" s="90">
        <v>57.81</v>
      </c>
      <c r="O103" s="596">
        <v>27.5</v>
      </c>
      <c r="P103" s="92">
        <f t="shared" si="30"/>
        <v>-30.310000000000002</v>
      </c>
      <c r="Q103" s="90">
        <v>46.25</v>
      </c>
      <c r="R103" s="596">
        <v>34.69</v>
      </c>
      <c r="S103" s="93">
        <f t="shared" si="31"/>
        <v>-11.560000000000002</v>
      </c>
      <c r="T103" s="90">
        <v>60.81</v>
      </c>
      <c r="U103" s="596">
        <v>59</v>
      </c>
      <c r="V103" s="89">
        <f t="shared" si="32"/>
        <v>-1.8100000000000023</v>
      </c>
      <c r="W103" s="90">
        <v>44.38</v>
      </c>
      <c r="X103" s="596">
        <v>54.06</v>
      </c>
      <c r="Y103" s="92">
        <f t="shared" si="33"/>
        <v>9.68</v>
      </c>
      <c r="Z103" s="90">
        <v>67</v>
      </c>
      <c r="AA103" s="596">
        <v>61.75</v>
      </c>
      <c r="AB103" s="89">
        <f t="shared" si="34"/>
        <v>-5.25</v>
      </c>
      <c r="AC103" s="404">
        <v>57.27375</v>
      </c>
      <c r="AD103" s="405">
        <f t="shared" si="23"/>
        <v>44.177500000000002</v>
      </c>
      <c r="AE103" s="373">
        <f t="shared" si="26"/>
        <v>-13.096249999999998</v>
      </c>
      <c r="AF103" s="789">
        <v>2</v>
      </c>
      <c r="AG103" s="789">
        <v>5</v>
      </c>
      <c r="AH103" s="789">
        <v>3</v>
      </c>
      <c r="AI103" s="790"/>
      <c r="AJ103" s="790">
        <f t="shared" si="24"/>
        <v>44.177500000000002</v>
      </c>
      <c r="AK103" s="791">
        <f t="shared" si="25"/>
        <v>57.27375</v>
      </c>
      <c r="AL103" s="794"/>
      <c r="AM103" s="794"/>
      <c r="AN103" s="794"/>
      <c r="AO103" s="794"/>
      <c r="AP103" s="794"/>
      <c r="AQ103" s="794"/>
      <c r="AR103" s="794"/>
      <c r="AS103" s="794"/>
      <c r="AT103" s="794"/>
      <c r="AU103" s="794"/>
    </row>
    <row r="104" spans="1:47" s="793" customFormat="1">
      <c r="A104" s="787">
        <v>39</v>
      </c>
      <c r="B104" s="795" t="s">
        <v>214</v>
      </c>
      <c r="C104" s="105" t="s">
        <v>215</v>
      </c>
      <c r="D104" s="105">
        <v>259</v>
      </c>
      <c r="E104" s="106">
        <v>60.94</v>
      </c>
      <c r="F104" s="619">
        <v>44.21</v>
      </c>
      <c r="G104" s="796">
        <f t="shared" si="27"/>
        <v>-16.729999999999997</v>
      </c>
      <c r="H104" s="106">
        <v>50.06</v>
      </c>
      <c r="I104" s="619">
        <v>42.83</v>
      </c>
      <c r="J104" s="797">
        <f t="shared" si="28"/>
        <v>-7.230000000000004</v>
      </c>
      <c r="K104" s="106">
        <v>33.6</v>
      </c>
      <c r="L104" s="619">
        <v>33.28</v>
      </c>
      <c r="M104" s="798">
        <f t="shared" si="29"/>
        <v>-0.32000000000000028</v>
      </c>
      <c r="N104" s="106">
        <v>69.260000000000005</v>
      </c>
      <c r="O104" s="619">
        <v>33.79</v>
      </c>
      <c r="P104" s="797">
        <f t="shared" si="30"/>
        <v>-35.470000000000006</v>
      </c>
      <c r="Q104" s="106">
        <v>40.880000000000003</v>
      </c>
      <c r="R104" s="619">
        <v>34.69</v>
      </c>
      <c r="S104" s="798">
        <f t="shared" si="31"/>
        <v>-6.1900000000000048</v>
      </c>
      <c r="T104" s="106">
        <v>65.92</v>
      </c>
      <c r="U104" s="619">
        <v>53.1</v>
      </c>
      <c r="V104" s="796">
        <f t="shared" si="32"/>
        <v>-12.82</v>
      </c>
      <c r="W104" s="106">
        <v>49.71</v>
      </c>
      <c r="X104" s="619">
        <v>52.76</v>
      </c>
      <c r="Y104" s="797">
        <f t="shared" si="33"/>
        <v>3.0499999999999972</v>
      </c>
      <c r="Z104" s="106">
        <v>60.71</v>
      </c>
      <c r="AA104" s="619">
        <v>58.21</v>
      </c>
      <c r="AB104" s="796">
        <f t="shared" si="34"/>
        <v>-2.5</v>
      </c>
      <c r="AC104" s="799">
        <v>53.884999999999991</v>
      </c>
      <c r="AD104" s="617">
        <f t="shared" si="23"/>
        <v>44.108749999999993</v>
      </c>
      <c r="AE104" s="620">
        <f t="shared" si="26"/>
        <v>-9.7762499999999974</v>
      </c>
      <c r="AF104" s="800">
        <v>0</v>
      </c>
      <c r="AG104" s="800">
        <v>4</v>
      </c>
      <c r="AH104" s="800">
        <v>2</v>
      </c>
      <c r="AI104" s="790"/>
      <c r="AJ104" s="790">
        <f t="shared" si="24"/>
        <v>44.108749999999993</v>
      </c>
      <c r="AK104" s="791">
        <f t="shared" si="25"/>
        <v>53.884999999999998</v>
      </c>
    </row>
    <row r="105" spans="1:47" s="793" customFormat="1">
      <c r="A105" s="787">
        <v>40</v>
      </c>
      <c r="B105" s="808" t="s">
        <v>163</v>
      </c>
      <c r="C105" s="809" t="s">
        <v>164</v>
      </c>
      <c r="D105" s="809">
        <v>275</v>
      </c>
      <c r="E105" s="815">
        <v>51.65</v>
      </c>
      <c r="F105" s="816">
        <v>43.52</v>
      </c>
      <c r="G105" s="810">
        <f t="shared" si="27"/>
        <v>-8.1299999999999955</v>
      </c>
      <c r="H105" s="815">
        <v>58.88</v>
      </c>
      <c r="I105" s="816">
        <v>43.82</v>
      </c>
      <c r="J105" s="811">
        <f t="shared" si="28"/>
        <v>-15.060000000000002</v>
      </c>
      <c r="K105" s="815">
        <v>27.65</v>
      </c>
      <c r="L105" s="816">
        <v>29.02</v>
      </c>
      <c r="M105" s="812">
        <f t="shared" si="29"/>
        <v>1.370000000000001</v>
      </c>
      <c r="N105" s="815">
        <v>54.41</v>
      </c>
      <c r="O105" s="816">
        <v>31.67</v>
      </c>
      <c r="P105" s="811">
        <f t="shared" si="30"/>
        <v>-22.739999999999995</v>
      </c>
      <c r="Q105" s="815">
        <v>34.49</v>
      </c>
      <c r="R105" s="816">
        <v>35.64</v>
      </c>
      <c r="S105" s="812">
        <f t="shared" si="31"/>
        <v>1.1499999999999986</v>
      </c>
      <c r="T105" s="815">
        <v>60.71</v>
      </c>
      <c r="U105" s="816">
        <v>58.67</v>
      </c>
      <c r="V105" s="810">
        <f t="shared" si="32"/>
        <v>-2.0399999999999991</v>
      </c>
      <c r="W105" s="815">
        <v>64.260000000000005</v>
      </c>
      <c r="X105" s="628">
        <v>50.3</v>
      </c>
      <c r="Y105" s="811">
        <f t="shared" si="33"/>
        <v>-13.960000000000008</v>
      </c>
      <c r="Z105" s="815">
        <v>66.94</v>
      </c>
      <c r="AA105" s="816">
        <v>60.12</v>
      </c>
      <c r="AB105" s="810">
        <f t="shared" si="34"/>
        <v>-6.82</v>
      </c>
      <c r="AC105" s="813">
        <v>52.373750000000001</v>
      </c>
      <c r="AD105" s="586">
        <f t="shared" si="23"/>
        <v>44.095000000000006</v>
      </c>
      <c r="AE105" s="532">
        <f t="shared" si="26"/>
        <v>-8.2787499999999952</v>
      </c>
      <c r="AF105" s="814">
        <v>2</v>
      </c>
      <c r="AG105" s="814">
        <v>3</v>
      </c>
      <c r="AH105" s="814">
        <v>2</v>
      </c>
      <c r="AI105" s="790"/>
      <c r="AJ105" s="790">
        <f t="shared" si="24"/>
        <v>44.095000000000006</v>
      </c>
      <c r="AK105" s="791">
        <f t="shared" si="25"/>
        <v>52.373750000000001</v>
      </c>
      <c r="AL105" s="794"/>
      <c r="AM105" s="794"/>
      <c r="AN105" s="794"/>
      <c r="AO105" s="794"/>
      <c r="AP105" s="794"/>
      <c r="AQ105" s="794"/>
      <c r="AR105" s="794"/>
      <c r="AS105" s="794"/>
      <c r="AT105" s="794"/>
      <c r="AU105" s="794"/>
    </row>
    <row r="106" spans="1:47" s="793" customFormat="1">
      <c r="A106" s="787">
        <v>41</v>
      </c>
      <c r="B106" s="788" t="s">
        <v>167</v>
      </c>
      <c r="C106" s="86" t="s">
        <v>168</v>
      </c>
      <c r="D106" s="86">
        <v>467</v>
      </c>
      <c r="E106" s="90">
        <v>74.14</v>
      </c>
      <c r="F106" s="596">
        <v>42.21</v>
      </c>
      <c r="G106" s="89">
        <f t="shared" si="27"/>
        <v>-31.93</v>
      </c>
      <c r="H106" s="90">
        <v>57.43</v>
      </c>
      <c r="I106" s="596">
        <v>41.64</v>
      </c>
      <c r="J106" s="92">
        <f t="shared" si="28"/>
        <v>-15.79</v>
      </c>
      <c r="K106" s="90">
        <v>62.5</v>
      </c>
      <c r="L106" s="596">
        <v>29.73</v>
      </c>
      <c r="M106" s="93">
        <f t="shared" si="29"/>
        <v>-32.769999999999996</v>
      </c>
      <c r="N106" s="90">
        <v>62.32</v>
      </c>
      <c r="O106" s="596">
        <v>32.14</v>
      </c>
      <c r="P106" s="92">
        <f t="shared" si="30"/>
        <v>-30.18</v>
      </c>
      <c r="Q106" s="90">
        <v>52.77</v>
      </c>
      <c r="R106" s="596">
        <v>40.049999999999997</v>
      </c>
      <c r="S106" s="93">
        <f t="shared" si="31"/>
        <v>-12.720000000000006</v>
      </c>
      <c r="T106" s="90">
        <v>64.180000000000007</v>
      </c>
      <c r="U106" s="596">
        <v>55</v>
      </c>
      <c r="V106" s="89">
        <f t="shared" si="32"/>
        <v>-9.1800000000000068</v>
      </c>
      <c r="W106" s="90">
        <v>44.82</v>
      </c>
      <c r="X106" s="596">
        <v>54.64</v>
      </c>
      <c r="Y106" s="92">
        <f t="shared" si="33"/>
        <v>9.82</v>
      </c>
      <c r="Z106" s="90">
        <v>72.569999999999993</v>
      </c>
      <c r="AA106" s="596">
        <v>57.29</v>
      </c>
      <c r="AB106" s="89">
        <f t="shared" si="34"/>
        <v>-15.279999999999994</v>
      </c>
      <c r="AC106" s="404">
        <v>61.341250000000002</v>
      </c>
      <c r="AD106" s="405">
        <f t="shared" si="23"/>
        <v>44.087499999999999</v>
      </c>
      <c r="AE106" s="373">
        <f t="shared" si="26"/>
        <v>-17.253750000000004</v>
      </c>
      <c r="AF106" s="789">
        <v>2</v>
      </c>
      <c r="AG106" s="789">
        <v>4</v>
      </c>
      <c r="AH106" s="789">
        <v>4</v>
      </c>
      <c r="AI106" s="790"/>
      <c r="AJ106" s="790">
        <f t="shared" si="24"/>
        <v>44.087499999999999</v>
      </c>
      <c r="AK106" s="791">
        <f t="shared" si="25"/>
        <v>61.341249999999995</v>
      </c>
    </row>
    <row r="107" spans="1:47" s="793" customFormat="1">
      <c r="A107" s="787">
        <v>42</v>
      </c>
      <c r="B107" s="788" t="s">
        <v>139</v>
      </c>
      <c r="C107" s="86" t="s">
        <v>140</v>
      </c>
      <c r="D107" s="86">
        <v>140</v>
      </c>
      <c r="E107" s="90">
        <v>38</v>
      </c>
      <c r="F107" s="596">
        <v>45.08</v>
      </c>
      <c r="G107" s="89">
        <f t="shared" si="27"/>
        <v>7.0799999999999983</v>
      </c>
      <c r="H107" s="90">
        <v>40</v>
      </c>
      <c r="I107" s="596">
        <v>42.46</v>
      </c>
      <c r="J107" s="92">
        <f t="shared" si="28"/>
        <v>2.4600000000000009</v>
      </c>
      <c r="K107" s="90">
        <v>26.36</v>
      </c>
      <c r="L107" s="596">
        <v>33.08</v>
      </c>
      <c r="M107" s="93">
        <f t="shared" si="29"/>
        <v>6.7199999999999989</v>
      </c>
      <c r="N107" s="90">
        <v>54.09</v>
      </c>
      <c r="O107" s="596">
        <v>39.229999999999997</v>
      </c>
      <c r="P107" s="92">
        <f t="shared" si="30"/>
        <v>-14.860000000000007</v>
      </c>
      <c r="Q107" s="90">
        <v>32.5</v>
      </c>
      <c r="R107" s="596">
        <v>34.880000000000003</v>
      </c>
      <c r="S107" s="93">
        <f t="shared" si="31"/>
        <v>2.3800000000000026</v>
      </c>
      <c r="T107" s="90">
        <v>49.61</v>
      </c>
      <c r="U107" s="596">
        <v>52.31</v>
      </c>
      <c r="V107" s="89">
        <f t="shared" si="32"/>
        <v>2.7000000000000028</v>
      </c>
      <c r="W107" s="90">
        <v>39.090000000000003</v>
      </c>
      <c r="X107" s="596">
        <v>48.08</v>
      </c>
      <c r="Y107" s="92">
        <f t="shared" si="33"/>
        <v>8.9899999999999949</v>
      </c>
      <c r="Z107" s="90">
        <v>43.64</v>
      </c>
      <c r="AA107" s="596">
        <v>54.77</v>
      </c>
      <c r="AB107" s="89">
        <f t="shared" si="34"/>
        <v>11.130000000000003</v>
      </c>
      <c r="AC107" s="404">
        <v>40.411249999999995</v>
      </c>
      <c r="AD107" s="405">
        <f t="shared" ref="AD107:AD141" si="35">SUM(F107+I107+L107+O107+R107+U107+X107+AA107)/8</f>
        <v>43.736249999999998</v>
      </c>
      <c r="AE107" s="373">
        <f t="shared" si="26"/>
        <v>3.3250000000000028</v>
      </c>
      <c r="AF107" s="789">
        <v>1</v>
      </c>
      <c r="AG107" s="789">
        <v>3</v>
      </c>
      <c r="AH107" s="789">
        <v>2</v>
      </c>
      <c r="AI107" s="790"/>
      <c r="AJ107" s="790">
        <f t="shared" ref="AJ107:AJ141" si="36">SUM(F107+I107+L107+O107+R107+U107+X107+AA107)/8</f>
        <v>43.736249999999998</v>
      </c>
      <c r="AK107" s="791">
        <f t="shared" ref="AK107:AK141" si="37">SUM(E107+H107+K107+N107+Q107+T107+W107+Z107)/8</f>
        <v>40.411249999999995</v>
      </c>
    </row>
    <row r="108" spans="1:47" s="793" customFormat="1">
      <c r="A108" s="787">
        <v>43</v>
      </c>
      <c r="B108" s="788" t="s">
        <v>161</v>
      </c>
      <c r="C108" s="86" t="s">
        <v>162</v>
      </c>
      <c r="D108" s="86">
        <v>226</v>
      </c>
      <c r="E108" s="90">
        <v>71.37</v>
      </c>
      <c r="F108" s="596">
        <v>48.76</v>
      </c>
      <c r="G108" s="89">
        <f t="shared" si="27"/>
        <v>-22.610000000000007</v>
      </c>
      <c r="H108" s="90">
        <v>59.47</v>
      </c>
      <c r="I108" s="596">
        <v>40.619999999999997</v>
      </c>
      <c r="J108" s="92">
        <f t="shared" si="28"/>
        <v>-18.850000000000001</v>
      </c>
      <c r="K108" s="90">
        <v>51.18</v>
      </c>
      <c r="L108" s="596">
        <v>31.81</v>
      </c>
      <c r="M108" s="93">
        <f t="shared" si="29"/>
        <v>-19.37</v>
      </c>
      <c r="N108" s="90">
        <v>60.79</v>
      </c>
      <c r="O108" s="596">
        <v>31.38</v>
      </c>
      <c r="P108" s="92">
        <f t="shared" si="30"/>
        <v>-29.41</v>
      </c>
      <c r="Q108" s="90">
        <v>50.92</v>
      </c>
      <c r="R108" s="596">
        <v>32.57</v>
      </c>
      <c r="S108" s="93">
        <f t="shared" si="31"/>
        <v>-18.350000000000001</v>
      </c>
      <c r="T108" s="90">
        <v>70.63</v>
      </c>
      <c r="U108" s="596">
        <v>55.72</v>
      </c>
      <c r="V108" s="89">
        <f t="shared" si="32"/>
        <v>-14.909999999999997</v>
      </c>
      <c r="W108" s="90">
        <v>74.739999999999995</v>
      </c>
      <c r="X108" s="596">
        <v>50.52</v>
      </c>
      <c r="Y108" s="92">
        <f t="shared" si="33"/>
        <v>-24.219999999999992</v>
      </c>
      <c r="Z108" s="90">
        <v>68</v>
      </c>
      <c r="AA108" s="596">
        <v>54.76</v>
      </c>
      <c r="AB108" s="89">
        <f t="shared" si="34"/>
        <v>-13.240000000000002</v>
      </c>
      <c r="AC108" s="404">
        <v>63.387499999999996</v>
      </c>
      <c r="AD108" s="405">
        <f t="shared" si="35"/>
        <v>43.267499999999998</v>
      </c>
      <c r="AE108" s="373">
        <f t="shared" si="26"/>
        <v>-20.119999999999997</v>
      </c>
      <c r="AF108" s="789">
        <v>1</v>
      </c>
      <c r="AG108" s="789">
        <v>3</v>
      </c>
      <c r="AH108" s="789">
        <v>3</v>
      </c>
      <c r="AI108" s="790"/>
      <c r="AJ108" s="790">
        <f t="shared" si="36"/>
        <v>43.267499999999998</v>
      </c>
      <c r="AK108" s="791">
        <f t="shared" si="37"/>
        <v>63.387500000000003</v>
      </c>
      <c r="AL108" s="794"/>
      <c r="AM108" s="794"/>
      <c r="AN108" s="794"/>
      <c r="AO108" s="794"/>
      <c r="AP108" s="794"/>
      <c r="AQ108" s="794"/>
      <c r="AR108" s="794"/>
      <c r="AS108" s="794"/>
      <c r="AT108" s="794"/>
      <c r="AU108" s="794"/>
    </row>
    <row r="109" spans="1:47" s="793" customFormat="1">
      <c r="A109" s="787">
        <v>44</v>
      </c>
      <c r="B109" s="788" t="s">
        <v>131</v>
      </c>
      <c r="C109" s="86" t="s">
        <v>132</v>
      </c>
      <c r="D109" s="86">
        <v>139</v>
      </c>
      <c r="E109" s="90">
        <v>49.6</v>
      </c>
      <c r="F109" s="596">
        <v>39.6</v>
      </c>
      <c r="G109" s="89">
        <f t="shared" si="27"/>
        <v>-10</v>
      </c>
      <c r="H109" s="90">
        <v>49.2</v>
      </c>
      <c r="I109" s="596">
        <v>42.3</v>
      </c>
      <c r="J109" s="92">
        <f t="shared" si="28"/>
        <v>-6.9000000000000057</v>
      </c>
      <c r="K109" s="90">
        <v>27</v>
      </c>
      <c r="L109" s="596">
        <v>39.630000000000003</v>
      </c>
      <c r="M109" s="93">
        <f t="shared" si="29"/>
        <v>12.630000000000003</v>
      </c>
      <c r="N109" s="90">
        <v>51.67</v>
      </c>
      <c r="O109" s="596">
        <v>29.75</v>
      </c>
      <c r="P109" s="92">
        <f t="shared" si="30"/>
        <v>-21.92</v>
      </c>
      <c r="Q109" s="90">
        <v>34</v>
      </c>
      <c r="R109" s="596">
        <v>34.93</v>
      </c>
      <c r="S109" s="93">
        <f t="shared" si="31"/>
        <v>0.92999999999999972</v>
      </c>
      <c r="T109" s="90">
        <v>62.7</v>
      </c>
      <c r="U109" s="596">
        <v>53.4</v>
      </c>
      <c r="V109" s="89">
        <f t="shared" si="32"/>
        <v>-9.3000000000000043</v>
      </c>
      <c r="W109" s="90">
        <v>45</v>
      </c>
      <c r="X109" s="596">
        <v>50.25</v>
      </c>
      <c r="Y109" s="92">
        <f t="shared" si="33"/>
        <v>5.25</v>
      </c>
      <c r="Z109" s="90">
        <v>61.33</v>
      </c>
      <c r="AA109" s="596">
        <v>54.2</v>
      </c>
      <c r="AB109" s="89">
        <f t="shared" si="34"/>
        <v>-7.1299999999999955</v>
      </c>
      <c r="AC109" s="404">
        <v>47.5625</v>
      </c>
      <c r="AD109" s="405">
        <f t="shared" si="35"/>
        <v>43.0075</v>
      </c>
      <c r="AE109" s="373">
        <f t="shared" si="26"/>
        <v>-4.5549999999999997</v>
      </c>
      <c r="AF109" s="789">
        <v>1</v>
      </c>
      <c r="AG109" s="789">
        <v>3</v>
      </c>
      <c r="AH109" s="789">
        <v>2</v>
      </c>
      <c r="AI109" s="790"/>
      <c r="AJ109" s="790">
        <f t="shared" si="36"/>
        <v>43.0075</v>
      </c>
      <c r="AK109" s="791">
        <f t="shared" si="37"/>
        <v>47.5625</v>
      </c>
    </row>
    <row r="110" spans="1:47" s="793" customFormat="1">
      <c r="A110" s="787">
        <v>45</v>
      </c>
      <c r="B110" s="788" t="s">
        <v>220</v>
      </c>
      <c r="C110" s="86" t="s">
        <v>221</v>
      </c>
      <c r="D110" s="86">
        <v>317</v>
      </c>
      <c r="E110" s="90">
        <v>56.34</v>
      </c>
      <c r="F110" s="596">
        <v>41.73</v>
      </c>
      <c r="G110" s="89">
        <f t="shared" si="27"/>
        <v>-14.610000000000007</v>
      </c>
      <c r="H110" s="90">
        <v>56.34</v>
      </c>
      <c r="I110" s="596">
        <v>42.71</v>
      </c>
      <c r="J110" s="92">
        <f t="shared" si="28"/>
        <v>-13.630000000000003</v>
      </c>
      <c r="K110" s="90">
        <v>48.79</v>
      </c>
      <c r="L110" s="596">
        <v>30.83</v>
      </c>
      <c r="M110" s="93">
        <f t="shared" si="29"/>
        <v>-17.96</v>
      </c>
      <c r="N110" s="90">
        <v>55.43</v>
      </c>
      <c r="O110" s="596">
        <v>30.67</v>
      </c>
      <c r="P110" s="92">
        <f t="shared" si="30"/>
        <v>-24.759999999999998</v>
      </c>
      <c r="Q110" s="90">
        <v>49.79</v>
      </c>
      <c r="R110" s="596">
        <v>34.78</v>
      </c>
      <c r="S110" s="93">
        <f t="shared" si="31"/>
        <v>-15.009999999999998</v>
      </c>
      <c r="T110" s="90">
        <v>63.11</v>
      </c>
      <c r="U110" s="596">
        <v>55.56</v>
      </c>
      <c r="V110" s="89">
        <f t="shared" si="32"/>
        <v>-7.5499999999999972</v>
      </c>
      <c r="W110" s="90">
        <v>60.43</v>
      </c>
      <c r="X110" s="596">
        <v>51.89</v>
      </c>
      <c r="Y110" s="92">
        <f t="shared" si="33"/>
        <v>-8.5399999999999991</v>
      </c>
      <c r="Z110" s="90">
        <v>61.94</v>
      </c>
      <c r="AA110" s="596">
        <v>55.11</v>
      </c>
      <c r="AB110" s="89">
        <f t="shared" si="34"/>
        <v>-6.8299999999999983</v>
      </c>
      <c r="AC110" s="404">
        <v>56.521250000000002</v>
      </c>
      <c r="AD110" s="405">
        <f t="shared" si="35"/>
        <v>42.910000000000004</v>
      </c>
      <c r="AE110" s="373">
        <f t="shared" si="26"/>
        <v>-13.611249999999998</v>
      </c>
      <c r="AF110" s="789">
        <v>0</v>
      </c>
      <c r="AG110" s="789">
        <v>4</v>
      </c>
      <c r="AH110" s="789">
        <v>2</v>
      </c>
      <c r="AI110" s="790"/>
      <c r="AJ110" s="790">
        <f t="shared" si="36"/>
        <v>42.910000000000004</v>
      </c>
      <c r="AK110" s="791">
        <f t="shared" si="37"/>
        <v>56.521250000000002</v>
      </c>
      <c r="AL110" s="794"/>
      <c r="AM110" s="794"/>
      <c r="AN110" s="794"/>
      <c r="AO110" s="794"/>
      <c r="AP110" s="794"/>
      <c r="AQ110" s="794"/>
      <c r="AR110" s="794"/>
      <c r="AS110" s="794"/>
      <c r="AT110" s="794"/>
      <c r="AU110" s="794"/>
    </row>
    <row r="111" spans="1:47" s="793" customFormat="1">
      <c r="A111" s="787">
        <v>46</v>
      </c>
      <c r="B111" s="788" t="s">
        <v>212</v>
      </c>
      <c r="C111" s="86" t="s">
        <v>213</v>
      </c>
      <c r="D111" s="86">
        <v>449</v>
      </c>
      <c r="E111" s="90">
        <v>61.38</v>
      </c>
      <c r="F111" s="596">
        <v>45.25</v>
      </c>
      <c r="G111" s="89">
        <f t="shared" si="27"/>
        <v>-16.130000000000003</v>
      </c>
      <c r="H111" s="90">
        <v>65.38</v>
      </c>
      <c r="I111" s="596">
        <v>38.56</v>
      </c>
      <c r="J111" s="92">
        <f t="shared" si="28"/>
        <v>-26.819999999999993</v>
      </c>
      <c r="K111" s="90">
        <v>71.150000000000006</v>
      </c>
      <c r="L111" s="596">
        <v>32.270000000000003</v>
      </c>
      <c r="M111" s="93">
        <f t="shared" si="29"/>
        <v>-38.880000000000003</v>
      </c>
      <c r="N111" s="90">
        <v>69.62</v>
      </c>
      <c r="O111" s="596">
        <v>33.130000000000003</v>
      </c>
      <c r="P111" s="92">
        <f t="shared" si="30"/>
        <v>-36.49</v>
      </c>
      <c r="Q111" s="90">
        <v>52.79</v>
      </c>
      <c r="R111" s="596">
        <v>36.840000000000003</v>
      </c>
      <c r="S111" s="93">
        <f t="shared" si="31"/>
        <v>-15.949999999999996</v>
      </c>
      <c r="T111" s="90">
        <v>70.11</v>
      </c>
      <c r="U111" s="596">
        <v>51.38</v>
      </c>
      <c r="V111" s="89">
        <f t="shared" si="32"/>
        <v>-18.729999999999997</v>
      </c>
      <c r="W111" s="90">
        <v>59.62</v>
      </c>
      <c r="X111" s="596">
        <v>49.38</v>
      </c>
      <c r="Y111" s="92">
        <f t="shared" si="33"/>
        <v>-10.239999999999995</v>
      </c>
      <c r="Z111" s="90">
        <v>66.31</v>
      </c>
      <c r="AA111" s="596">
        <v>55.5</v>
      </c>
      <c r="AB111" s="89">
        <f t="shared" si="34"/>
        <v>-10.810000000000002</v>
      </c>
      <c r="AC111" s="404">
        <v>64.545000000000002</v>
      </c>
      <c r="AD111" s="405">
        <f t="shared" si="35"/>
        <v>42.78875</v>
      </c>
      <c r="AE111" s="373">
        <f t="shared" si="26"/>
        <v>-21.756250000000001</v>
      </c>
      <c r="AF111" s="789">
        <v>0</v>
      </c>
      <c r="AG111" s="789">
        <v>3</v>
      </c>
      <c r="AH111" s="789">
        <v>1</v>
      </c>
      <c r="AI111" s="790"/>
      <c r="AJ111" s="790">
        <f t="shared" si="36"/>
        <v>42.78875</v>
      </c>
      <c r="AK111" s="791">
        <f t="shared" si="37"/>
        <v>64.545000000000002</v>
      </c>
      <c r="AL111" s="794"/>
      <c r="AM111" s="794"/>
      <c r="AN111" s="794"/>
      <c r="AO111" s="794"/>
      <c r="AP111" s="794"/>
      <c r="AQ111" s="794"/>
      <c r="AR111" s="794"/>
      <c r="AS111" s="794"/>
      <c r="AT111" s="794"/>
      <c r="AU111" s="794"/>
    </row>
    <row r="112" spans="1:47" s="793" customFormat="1">
      <c r="A112" s="787">
        <v>47</v>
      </c>
      <c r="B112" s="788" t="s">
        <v>181</v>
      </c>
      <c r="C112" s="86" t="s">
        <v>182</v>
      </c>
      <c r="D112" s="86">
        <v>131</v>
      </c>
      <c r="E112" s="90">
        <v>49.43</v>
      </c>
      <c r="F112" s="596">
        <v>41.26</v>
      </c>
      <c r="G112" s="89">
        <f t="shared" si="27"/>
        <v>-8.1700000000000017</v>
      </c>
      <c r="H112" s="90">
        <v>57.71</v>
      </c>
      <c r="I112" s="596">
        <v>40.950000000000003</v>
      </c>
      <c r="J112" s="92">
        <f t="shared" si="28"/>
        <v>-16.759999999999998</v>
      </c>
      <c r="K112" s="90">
        <v>28.93</v>
      </c>
      <c r="L112" s="596">
        <v>29.87</v>
      </c>
      <c r="M112" s="93">
        <f t="shared" si="29"/>
        <v>0.94000000000000128</v>
      </c>
      <c r="N112" s="90">
        <v>51.43</v>
      </c>
      <c r="O112" s="596">
        <v>29.21</v>
      </c>
      <c r="P112" s="92">
        <f t="shared" si="30"/>
        <v>-22.22</v>
      </c>
      <c r="Q112" s="90">
        <v>36.07</v>
      </c>
      <c r="R112" s="596">
        <v>34.130000000000003</v>
      </c>
      <c r="S112" s="93">
        <f t="shared" si="31"/>
        <v>-1.9399999999999977</v>
      </c>
      <c r="T112" s="90">
        <v>63.09</v>
      </c>
      <c r="U112" s="596">
        <v>51.37</v>
      </c>
      <c r="V112" s="89">
        <f t="shared" si="32"/>
        <v>-11.720000000000006</v>
      </c>
      <c r="W112" s="90">
        <v>57.14</v>
      </c>
      <c r="X112" s="596">
        <v>55.26</v>
      </c>
      <c r="Y112" s="92">
        <f t="shared" si="33"/>
        <v>-1.8800000000000026</v>
      </c>
      <c r="Z112" s="90">
        <v>67.430000000000007</v>
      </c>
      <c r="AA112" s="596">
        <v>59.37</v>
      </c>
      <c r="AB112" s="89">
        <f t="shared" si="34"/>
        <v>-8.0600000000000094</v>
      </c>
      <c r="AC112" s="404">
        <v>51.403750000000002</v>
      </c>
      <c r="AD112" s="405">
        <f t="shared" si="35"/>
        <v>42.677500000000002</v>
      </c>
      <c r="AE112" s="373">
        <f t="shared" si="26"/>
        <v>-8.7262500000000003</v>
      </c>
      <c r="AF112" s="789">
        <v>2</v>
      </c>
      <c r="AG112" s="789">
        <v>2</v>
      </c>
      <c r="AH112" s="789">
        <v>2</v>
      </c>
      <c r="AI112" s="790"/>
      <c r="AJ112" s="790">
        <f t="shared" si="36"/>
        <v>42.677500000000002</v>
      </c>
      <c r="AK112" s="791">
        <f t="shared" si="37"/>
        <v>51.403749999999995</v>
      </c>
      <c r="AL112" s="794"/>
      <c r="AM112" s="794"/>
      <c r="AN112" s="794"/>
      <c r="AO112" s="794"/>
      <c r="AP112" s="794"/>
      <c r="AQ112" s="794"/>
      <c r="AR112" s="794"/>
      <c r="AS112" s="794"/>
      <c r="AT112" s="794"/>
      <c r="AU112" s="794"/>
    </row>
    <row r="113" spans="1:47" s="793" customFormat="1">
      <c r="A113" s="787">
        <v>48</v>
      </c>
      <c r="B113" s="788" t="s">
        <v>202</v>
      </c>
      <c r="C113" s="86" t="s">
        <v>203</v>
      </c>
      <c r="D113" s="86">
        <v>144</v>
      </c>
      <c r="E113" s="90">
        <v>46.44</v>
      </c>
      <c r="F113" s="596">
        <v>41.76</v>
      </c>
      <c r="G113" s="89">
        <f t="shared" si="27"/>
        <v>-4.68</v>
      </c>
      <c r="H113" s="90">
        <v>49.11</v>
      </c>
      <c r="I113" s="596">
        <v>43.18</v>
      </c>
      <c r="J113" s="92">
        <f t="shared" si="28"/>
        <v>-5.93</v>
      </c>
      <c r="K113" s="90">
        <v>27.64</v>
      </c>
      <c r="L113" s="596">
        <v>34.56</v>
      </c>
      <c r="M113" s="93">
        <f t="shared" si="29"/>
        <v>6.9200000000000017</v>
      </c>
      <c r="N113" s="90">
        <v>55.28</v>
      </c>
      <c r="O113" s="596">
        <v>31.18</v>
      </c>
      <c r="P113" s="92">
        <f t="shared" si="30"/>
        <v>-24.1</v>
      </c>
      <c r="Q113" s="90">
        <v>38.19</v>
      </c>
      <c r="R113" s="596">
        <v>33.32</v>
      </c>
      <c r="S113" s="93">
        <f t="shared" si="31"/>
        <v>-4.8699999999999974</v>
      </c>
      <c r="T113" s="90">
        <v>51.96</v>
      </c>
      <c r="U113" s="596">
        <v>54.35</v>
      </c>
      <c r="V113" s="89">
        <f t="shared" si="32"/>
        <v>2.3900000000000006</v>
      </c>
      <c r="W113" s="90">
        <v>49.44</v>
      </c>
      <c r="X113" s="596">
        <v>50</v>
      </c>
      <c r="Y113" s="92">
        <f t="shared" si="33"/>
        <v>0.56000000000000227</v>
      </c>
      <c r="Z113" s="90">
        <v>56.22</v>
      </c>
      <c r="AA113" s="596">
        <v>50.82</v>
      </c>
      <c r="AB113" s="89">
        <f t="shared" si="34"/>
        <v>-5.3999999999999986</v>
      </c>
      <c r="AC113" s="404">
        <v>46.784999999999997</v>
      </c>
      <c r="AD113" s="405">
        <f t="shared" si="35"/>
        <v>42.396250000000002</v>
      </c>
      <c r="AE113" s="373">
        <f t="shared" si="26"/>
        <v>-4.3887499999999946</v>
      </c>
      <c r="AF113" s="789">
        <v>0</v>
      </c>
      <c r="AG113" s="789">
        <v>3</v>
      </c>
      <c r="AH113" s="789">
        <v>0</v>
      </c>
      <c r="AI113" s="790"/>
      <c r="AJ113" s="790">
        <f t="shared" si="36"/>
        <v>42.396250000000002</v>
      </c>
      <c r="AK113" s="791">
        <f t="shared" si="37"/>
        <v>46.784999999999997</v>
      </c>
    </row>
    <row r="114" spans="1:47" s="817" customFormat="1">
      <c r="A114" s="787">
        <v>49</v>
      </c>
      <c r="B114" s="788" t="s">
        <v>210</v>
      </c>
      <c r="C114" s="86" t="s">
        <v>211</v>
      </c>
      <c r="D114" s="86">
        <v>213</v>
      </c>
      <c r="E114" s="90">
        <v>56.15</v>
      </c>
      <c r="F114" s="596">
        <v>44.08</v>
      </c>
      <c r="G114" s="89">
        <f t="shared" si="27"/>
        <v>-12.07</v>
      </c>
      <c r="H114" s="90">
        <v>58.62</v>
      </c>
      <c r="I114" s="596">
        <v>41.67</v>
      </c>
      <c r="J114" s="92">
        <f t="shared" si="28"/>
        <v>-16.949999999999996</v>
      </c>
      <c r="K114" s="90">
        <v>41.73</v>
      </c>
      <c r="L114" s="596">
        <v>33.85</v>
      </c>
      <c r="M114" s="93">
        <f t="shared" si="29"/>
        <v>-7.8799999999999955</v>
      </c>
      <c r="N114" s="90">
        <v>68.650000000000006</v>
      </c>
      <c r="O114" s="596">
        <v>29.58</v>
      </c>
      <c r="P114" s="92">
        <f t="shared" si="30"/>
        <v>-39.070000000000007</v>
      </c>
      <c r="Q114" s="90">
        <v>48.37</v>
      </c>
      <c r="R114" s="596">
        <v>34.75</v>
      </c>
      <c r="S114" s="93">
        <f t="shared" si="31"/>
        <v>-13.619999999999997</v>
      </c>
      <c r="T114" s="90">
        <v>65.510000000000005</v>
      </c>
      <c r="U114" s="596">
        <v>50.83</v>
      </c>
      <c r="V114" s="89">
        <f t="shared" si="32"/>
        <v>-14.680000000000007</v>
      </c>
      <c r="W114" s="90">
        <v>62.12</v>
      </c>
      <c r="X114" s="596">
        <v>52.29</v>
      </c>
      <c r="Y114" s="92">
        <f t="shared" si="33"/>
        <v>-9.8299999999999983</v>
      </c>
      <c r="Z114" s="90">
        <v>53.38</v>
      </c>
      <c r="AA114" s="596">
        <v>51.33</v>
      </c>
      <c r="AB114" s="89">
        <f t="shared" si="34"/>
        <v>-2.0500000000000043</v>
      </c>
      <c r="AC114" s="404">
        <v>56.816250000000004</v>
      </c>
      <c r="AD114" s="405">
        <f t="shared" si="35"/>
        <v>42.297499999999999</v>
      </c>
      <c r="AE114" s="373">
        <f t="shared" si="26"/>
        <v>-14.518750000000004</v>
      </c>
      <c r="AF114" s="789">
        <v>0</v>
      </c>
      <c r="AG114" s="789">
        <v>2</v>
      </c>
      <c r="AH114" s="789">
        <v>1</v>
      </c>
      <c r="AI114" s="790"/>
      <c r="AJ114" s="790">
        <f t="shared" si="36"/>
        <v>42.297499999999999</v>
      </c>
      <c r="AK114" s="791">
        <f t="shared" si="37"/>
        <v>56.816249999999997</v>
      </c>
    </row>
    <row r="115" spans="1:47" s="792" customFormat="1">
      <c r="A115" s="787">
        <v>50</v>
      </c>
      <c r="B115" s="788" t="s">
        <v>226</v>
      </c>
      <c r="C115" s="86" t="s">
        <v>227</v>
      </c>
      <c r="D115" s="86">
        <v>337</v>
      </c>
      <c r="E115" s="87">
        <v>49.44</v>
      </c>
      <c r="F115" s="540">
        <v>41.63</v>
      </c>
      <c r="G115" s="89">
        <f t="shared" si="27"/>
        <v>-7.8099999999999952</v>
      </c>
      <c r="H115" s="87">
        <v>54.48</v>
      </c>
      <c r="I115" s="540">
        <v>38.5</v>
      </c>
      <c r="J115" s="92">
        <f t="shared" si="28"/>
        <v>-15.979999999999997</v>
      </c>
      <c r="K115" s="87">
        <v>34.200000000000003</v>
      </c>
      <c r="L115" s="540">
        <v>32.270000000000003</v>
      </c>
      <c r="M115" s="93">
        <f t="shared" si="29"/>
        <v>-1.9299999999999997</v>
      </c>
      <c r="N115" s="87">
        <v>48.8</v>
      </c>
      <c r="O115" s="540">
        <v>27.03</v>
      </c>
      <c r="P115" s="92">
        <f t="shared" si="30"/>
        <v>-21.769999999999996</v>
      </c>
      <c r="Q115" s="87">
        <v>42.6</v>
      </c>
      <c r="R115" s="540">
        <v>32.979999999999997</v>
      </c>
      <c r="S115" s="93">
        <f t="shared" si="31"/>
        <v>-9.6200000000000045</v>
      </c>
      <c r="T115" s="87">
        <v>68.150000000000006</v>
      </c>
      <c r="U115" s="540">
        <v>54.63</v>
      </c>
      <c r="V115" s="89">
        <f t="shared" si="32"/>
        <v>-13.520000000000003</v>
      </c>
      <c r="W115" s="87">
        <v>46.6</v>
      </c>
      <c r="X115" s="540">
        <v>49.69</v>
      </c>
      <c r="Y115" s="92">
        <f t="shared" si="33"/>
        <v>3.0899999999999963</v>
      </c>
      <c r="Z115" s="87">
        <v>62.08</v>
      </c>
      <c r="AA115" s="540">
        <v>53.75</v>
      </c>
      <c r="AB115" s="89">
        <f t="shared" si="34"/>
        <v>-8.3299999999999983</v>
      </c>
      <c r="AC115" s="404">
        <v>50.793749999999996</v>
      </c>
      <c r="AD115" s="405">
        <f t="shared" si="35"/>
        <v>41.31</v>
      </c>
      <c r="AE115" s="373">
        <f t="shared" si="26"/>
        <v>-9.4837499999999935</v>
      </c>
      <c r="AF115" s="789">
        <v>0</v>
      </c>
      <c r="AG115" s="789">
        <v>2</v>
      </c>
      <c r="AH115" s="789">
        <v>0</v>
      </c>
      <c r="AI115" s="790"/>
      <c r="AJ115" s="790">
        <f t="shared" si="36"/>
        <v>41.31</v>
      </c>
      <c r="AK115" s="791">
        <f t="shared" si="37"/>
        <v>50.793750000000003</v>
      </c>
    </row>
    <row r="116" spans="1:47" s="792" customFormat="1">
      <c r="A116" s="787">
        <v>51</v>
      </c>
      <c r="B116" s="795" t="s">
        <v>196</v>
      </c>
      <c r="C116" s="105" t="s">
        <v>197</v>
      </c>
      <c r="D116" s="105">
        <v>292</v>
      </c>
      <c r="E116" s="106">
        <v>46.63</v>
      </c>
      <c r="F116" s="619">
        <v>40.11</v>
      </c>
      <c r="G116" s="796">
        <f t="shared" si="27"/>
        <v>-6.5200000000000031</v>
      </c>
      <c r="H116" s="106">
        <v>47.63</v>
      </c>
      <c r="I116" s="619">
        <v>39.409999999999997</v>
      </c>
      <c r="J116" s="797">
        <f t="shared" si="28"/>
        <v>-8.220000000000006</v>
      </c>
      <c r="K116" s="106">
        <v>35.47</v>
      </c>
      <c r="L116" s="619">
        <v>32.770000000000003</v>
      </c>
      <c r="M116" s="798">
        <f t="shared" si="29"/>
        <v>-2.6999999999999957</v>
      </c>
      <c r="N116" s="106">
        <v>55</v>
      </c>
      <c r="O116" s="619">
        <v>28.92</v>
      </c>
      <c r="P116" s="797">
        <f t="shared" si="30"/>
        <v>-26.08</v>
      </c>
      <c r="Q116" s="106">
        <v>35.31</v>
      </c>
      <c r="R116" s="619">
        <v>28.43</v>
      </c>
      <c r="S116" s="798">
        <f t="shared" si="31"/>
        <v>-6.8800000000000026</v>
      </c>
      <c r="T116" s="106">
        <v>63.14</v>
      </c>
      <c r="U116" s="619">
        <v>57.08</v>
      </c>
      <c r="V116" s="796">
        <f t="shared" si="32"/>
        <v>-6.0600000000000023</v>
      </c>
      <c r="W116" s="106">
        <v>44.06</v>
      </c>
      <c r="X116" s="619">
        <v>47.84</v>
      </c>
      <c r="Y116" s="797">
        <f t="shared" si="33"/>
        <v>3.7800000000000011</v>
      </c>
      <c r="Z116" s="106">
        <v>58.5</v>
      </c>
      <c r="AA116" s="619">
        <v>54.49</v>
      </c>
      <c r="AB116" s="796">
        <f t="shared" si="34"/>
        <v>-4.009999999999998</v>
      </c>
      <c r="AC116" s="799">
        <v>48.217500000000001</v>
      </c>
      <c r="AD116" s="617">
        <f t="shared" si="35"/>
        <v>41.131249999999994</v>
      </c>
      <c r="AE116" s="620">
        <f t="shared" si="26"/>
        <v>-7.0862500000000068</v>
      </c>
      <c r="AF116" s="800">
        <v>1</v>
      </c>
      <c r="AG116" s="800">
        <v>2</v>
      </c>
      <c r="AH116" s="800">
        <v>2</v>
      </c>
      <c r="AI116" s="790"/>
      <c r="AJ116" s="790">
        <f t="shared" si="36"/>
        <v>41.131249999999994</v>
      </c>
      <c r="AK116" s="791">
        <f t="shared" si="37"/>
        <v>48.217500000000001</v>
      </c>
    </row>
    <row r="117" spans="1:47" s="793" customFormat="1">
      <c r="A117" s="787">
        <v>52</v>
      </c>
      <c r="B117" s="808" t="s">
        <v>242</v>
      </c>
      <c r="C117" s="809" t="s">
        <v>243</v>
      </c>
      <c r="D117" s="809">
        <v>299</v>
      </c>
      <c r="E117" s="588">
        <v>47.73</v>
      </c>
      <c r="F117" s="589">
        <v>41.38</v>
      </c>
      <c r="G117" s="810">
        <f t="shared" si="27"/>
        <v>-6.3499999999999943</v>
      </c>
      <c r="H117" s="588">
        <v>56.36</v>
      </c>
      <c r="I117" s="589">
        <v>40</v>
      </c>
      <c r="J117" s="811">
        <f t="shared" si="28"/>
        <v>-16.36</v>
      </c>
      <c r="K117" s="588">
        <v>29.2</v>
      </c>
      <c r="L117" s="589">
        <v>30.58</v>
      </c>
      <c r="M117" s="812">
        <f t="shared" si="29"/>
        <v>1.379999999999999</v>
      </c>
      <c r="N117" s="588">
        <v>46.36</v>
      </c>
      <c r="O117" s="589">
        <v>27.88</v>
      </c>
      <c r="P117" s="811">
        <f t="shared" si="30"/>
        <v>-18.48</v>
      </c>
      <c r="Q117" s="588">
        <v>43.3</v>
      </c>
      <c r="R117" s="589">
        <v>35.04</v>
      </c>
      <c r="S117" s="812">
        <f t="shared" si="31"/>
        <v>-8.259999999999998</v>
      </c>
      <c r="T117" s="588">
        <v>61.1</v>
      </c>
      <c r="U117" s="589">
        <v>51.08</v>
      </c>
      <c r="V117" s="810">
        <f t="shared" si="32"/>
        <v>-10.020000000000003</v>
      </c>
      <c r="W117" s="588">
        <v>47.27</v>
      </c>
      <c r="X117" s="589">
        <v>47.69</v>
      </c>
      <c r="Y117" s="811">
        <f t="shared" si="33"/>
        <v>0.4199999999999946</v>
      </c>
      <c r="Z117" s="588">
        <v>54.55</v>
      </c>
      <c r="AA117" s="589">
        <v>53.38</v>
      </c>
      <c r="AB117" s="810">
        <f t="shared" si="34"/>
        <v>-1.1699999999999946</v>
      </c>
      <c r="AC117" s="813">
        <v>48.233750000000001</v>
      </c>
      <c r="AD117" s="586">
        <f t="shared" si="35"/>
        <v>40.878749999999997</v>
      </c>
      <c r="AE117" s="532">
        <f t="shared" si="26"/>
        <v>-7.355000000000004</v>
      </c>
      <c r="AF117" s="814">
        <v>0</v>
      </c>
      <c r="AG117" s="814">
        <v>1</v>
      </c>
      <c r="AH117" s="814">
        <v>0</v>
      </c>
      <c r="AI117" s="790"/>
      <c r="AJ117" s="790">
        <f t="shared" si="36"/>
        <v>40.878749999999997</v>
      </c>
      <c r="AK117" s="791">
        <f t="shared" si="37"/>
        <v>48.233750000000001</v>
      </c>
      <c r="AL117" s="794"/>
      <c r="AM117" s="794"/>
      <c r="AN117" s="794"/>
      <c r="AO117" s="794"/>
      <c r="AP117" s="794"/>
      <c r="AQ117" s="794"/>
      <c r="AR117" s="794"/>
      <c r="AS117" s="794"/>
      <c r="AT117" s="794"/>
      <c r="AU117" s="794"/>
    </row>
    <row r="118" spans="1:47" s="793" customFormat="1">
      <c r="A118" s="787">
        <v>53</v>
      </c>
      <c r="B118" s="788" t="s">
        <v>222</v>
      </c>
      <c r="C118" s="86" t="s">
        <v>223</v>
      </c>
      <c r="D118" s="86">
        <v>369</v>
      </c>
      <c r="E118" s="90">
        <v>50.47</v>
      </c>
      <c r="F118" s="596">
        <v>40.47</v>
      </c>
      <c r="G118" s="89">
        <f t="shared" si="27"/>
        <v>-10</v>
      </c>
      <c r="H118" s="90">
        <v>56.04</v>
      </c>
      <c r="I118" s="596">
        <v>39.53</v>
      </c>
      <c r="J118" s="92">
        <f t="shared" si="28"/>
        <v>-16.509999999999998</v>
      </c>
      <c r="K118" s="90">
        <v>34.89</v>
      </c>
      <c r="L118" s="596">
        <v>32.61</v>
      </c>
      <c r="M118" s="93">
        <f t="shared" si="29"/>
        <v>-2.2800000000000011</v>
      </c>
      <c r="N118" s="90">
        <v>62.55</v>
      </c>
      <c r="O118" s="596">
        <v>28.51</v>
      </c>
      <c r="P118" s="92">
        <f t="shared" si="30"/>
        <v>-34.039999999999992</v>
      </c>
      <c r="Q118" s="90">
        <v>40.74</v>
      </c>
      <c r="R118" s="596">
        <v>36.47</v>
      </c>
      <c r="S118" s="93">
        <f t="shared" si="31"/>
        <v>-4.2700000000000031</v>
      </c>
      <c r="T118" s="90">
        <v>60.61</v>
      </c>
      <c r="U118" s="596">
        <v>50.81</v>
      </c>
      <c r="V118" s="89">
        <f t="shared" si="32"/>
        <v>-9.7999999999999972</v>
      </c>
      <c r="W118" s="90">
        <v>47.02</v>
      </c>
      <c r="X118" s="596">
        <v>47.87</v>
      </c>
      <c r="Y118" s="92">
        <f t="shared" si="33"/>
        <v>0.84999999999999432</v>
      </c>
      <c r="Z118" s="90">
        <v>53.02</v>
      </c>
      <c r="AA118" s="596">
        <v>50.55</v>
      </c>
      <c r="AB118" s="89">
        <f t="shared" si="34"/>
        <v>-2.470000000000006</v>
      </c>
      <c r="AC118" s="404">
        <v>50.667499999999997</v>
      </c>
      <c r="AD118" s="405">
        <f t="shared" si="35"/>
        <v>40.852499999999999</v>
      </c>
      <c r="AE118" s="373">
        <f t="shared" si="26"/>
        <v>-9.8149999999999977</v>
      </c>
      <c r="AF118" s="789">
        <v>0</v>
      </c>
      <c r="AG118" s="789">
        <v>1</v>
      </c>
      <c r="AH118" s="789">
        <v>0</v>
      </c>
      <c r="AI118" s="790"/>
      <c r="AJ118" s="790">
        <f t="shared" si="36"/>
        <v>40.852499999999999</v>
      </c>
      <c r="AK118" s="791">
        <f t="shared" si="37"/>
        <v>50.667499999999997</v>
      </c>
      <c r="AL118" s="794"/>
      <c r="AM118" s="794"/>
      <c r="AN118" s="794"/>
      <c r="AO118" s="794"/>
      <c r="AP118" s="794"/>
      <c r="AQ118" s="794"/>
      <c r="AR118" s="794"/>
      <c r="AS118" s="794"/>
      <c r="AT118" s="794"/>
      <c r="AU118" s="794"/>
    </row>
    <row r="119" spans="1:47" s="793" customFormat="1">
      <c r="A119" s="787">
        <v>54</v>
      </c>
      <c r="B119" s="788" t="s">
        <v>228</v>
      </c>
      <c r="C119" s="86" t="s">
        <v>229</v>
      </c>
      <c r="D119" s="86">
        <v>130</v>
      </c>
      <c r="E119" s="90">
        <v>48.67</v>
      </c>
      <c r="F119" s="596">
        <v>43.78</v>
      </c>
      <c r="G119" s="89">
        <f t="shared" si="27"/>
        <v>-4.8900000000000006</v>
      </c>
      <c r="H119" s="90">
        <v>55.33</v>
      </c>
      <c r="I119" s="596">
        <v>39.78</v>
      </c>
      <c r="J119" s="92">
        <f t="shared" si="28"/>
        <v>-15.549999999999997</v>
      </c>
      <c r="K119" s="90">
        <v>26.67</v>
      </c>
      <c r="L119" s="596">
        <v>30.56</v>
      </c>
      <c r="M119" s="93">
        <f t="shared" si="29"/>
        <v>3.889999999999997</v>
      </c>
      <c r="N119" s="90">
        <v>70</v>
      </c>
      <c r="O119" s="596">
        <v>32.78</v>
      </c>
      <c r="P119" s="92">
        <f t="shared" si="30"/>
        <v>-37.22</v>
      </c>
      <c r="Q119" s="90">
        <v>32.5</v>
      </c>
      <c r="R119" s="596">
        <v>32.78</v>
      </c>
      <c r="S119" s="93">
        <f t="shared" si="31"/>
        <v>0.28000000000000114</v>
      </c>
      <c r="T119" s="90">
        <v>45.28</v>
      </c>
      <c r="U119" s="596">
        <v>47.11</v>
      </c>
      <c r="V119" s="89">
        <f t="shared" si="32"/>
        <v>1.8299999999999983</v>
      </c>
      <c r="W119" s="90">
        <v>39.44</v>
      </c>
      <c r="X119" s="596">
        <v>47.78</v>
      </c>
      <c r="Y119" s="92">
        <f t="shared" si="33"/>
        <v>8.3400000000000034</v>
      </c>
      <c r="Z119" s="90">
        <v>40.44</v>
      </c>
      <c r="AA119" s="596">
        <v>51.56</v>
      </c>
      <c r="AB119" s="89">
        <f t="shared" si="34"/>
        <v>11.120000000000005</v>
      </c>
      <c r="AC119" s="404">
        <v>44.791250000000005</v>
      </c>
      <c r="AD119" s="405">
        <f t="shared" si="35"/>
        <v>40.766250000000007</v>
      </c>
      <c r="AE119" s="373">
        <f t="shared" si="26"/>
        <v>-4.0249999999999986</v>
      </c>
      <c r="AF119" s="789">
        <v>0</v>
      </c>
      <c r="AG119" s="789">
        <v>0</v>
      </c>
      <c r="AH119" s="789">
        <v>0</v>
      </c>
      <c r="AI119" s="790"/>
      <c r="AJ119" s="790">
        <f t="shared" si="36"/>
        <v>40.766250000000007</v>
      </c>
      <c r="AK119" s="791">
        <f t="shared" si="37"/>
        <v>44.791250000000005</v>
      </c>
      <c r="AL119" s="794"/>
      <c r="AM119" s="794"/>
      <c r="AN119" s="794"/>
      <c r="AO119" s="794"/>
      <c r="AP119" s="794"/>
      <c r="AQ119" s="794"/>
      <c r="AR119" s="794"/>
      <c r="AS119" s="794"/>
      <c r="AT119" s="794"/>
      <c r="AU119" s="794"/>
    </row>
    <row r="120" spans="1:47" s="793" customFormat="1">
      <c r="A120" s="787">
        <v>55</v>
      </c>
      <c r="B120" s="788" t="s">
        <v>224</v>
      </c>
      <c r="C120" s="86" t="s">
        <v>225</v>
      </c>
      <c r="D120" s="86">
        <v>272</v>
      </c>
      <c r="E120" s="90">
        <v>63.09</v>
      </c>
      <c r="F120" s="596">
        <v>44.81</v>
      </c>
      <c r="G120" s="89">
        <f t="shared" si="27"/>
        <v>-18.28</v>
      </c>
      <c r="H120" s="90">
        <v>71.489999999999995</v>
      </c>
      <c r="I120" s="596">
        <v>42.3</v>
      </c>
      <c r="J120" s="92">
        <f t="shared" si="28"/>
        <v>-29.189999999999998</v>
      </c>
      <c r="K120" s="90">
        <v>29.21</v>
      </c>
      <c r="L120" s="596">
        <v>28.7</v>
      </c>
      <c r="M120" s="93">
        <f t="shared" si="29"/>
        <v>-0.51000000000000156</v>
      </c>
      <c r="N120" s="90">
        <v>59.43</v>
      </c>
      <c r="O120" s="596">
        <v>26.85</v>
      </c>
      <c r="P120" s="92">
        <f t="shared" si="30"/>
        <v>-32.58</v>
      </c>
      <c r="Q120" s="90">
        <v>45.07</v>
      </c>
      <c r="R120" s="596">
        <v>31.89</v>
      </c>
      <c r="S120" s="93">
        <f t="shared" si="31"/>
        <v>-13.18</v>
      </c>
      <c r="T120" s="90">
        <v>63.97</v>
      </c>
      <c r="U120" s="596">
        <v>49.33</v>
      </c>
      <c r="V120" s="89">
        <f t="shared" si="32"/>
        <v>-14.64</v>
      </c>
      <c r="W120" s="90">
        <v>62</v>
      </c>
      <c r="X120" s="596">
        <v>47.41</v>
      </c>
      <c r="Y120" s="92">
        <f t="shared" si="33"/>
        <v>-14.590000000000003</v>
      </c>
      <c r="Z120" s="90">
        <v>62.63</v>
      </c>
      <c r="AA120" s="596">
        <v>53.04</v>
      </c>
      <c r="AB120" s="89">
        <f t="shared" si="34"/>
        <v>-9.5900000000000034</v>
      </c>
      <c r="AC120" s="404">
        <v>57.111249999999998</v>
      </c>
      <c r="AD120" s="405">
        <f t="shared" si="35"/>
        <v>40.541249999999998</v>
      </c>
      <c r="AE120" s="373">
        <f t="shared" si="26"/>
        <v>-16.57</v>
      </c>
      <c r="AF120" s="789">
        <v>0</v>
      </c>
      <c r="AG120" s="789">
        <v>2</v>
      </c>
      <c r="AH120" s="789">
        <v>0</v>
      </c>
      <c r="AI120" s="790"/>
      <c r="AJ120" s="790">
        <f t="shared" si="36"/>
        <v>40.541249999999998</v>
      </c>
      <c r="AK120" s="791">
        <f t="shared" si="37"/>
        <v>57.111249999999998</v>
      </c>
    </row>
    <row r="121" spans="1:47" s="793" customFormat="1">
      <c r="A121" s="787">
        <v>56</v>
      </c>
      <c r="B121" s="788" t="s">
        <v>246</v>
      </c>
      <c r="C121" s="86" t="s">
        <v>247</v>
      </c>
      <c r="D121" s="86">
        <v>142</v>
      </c>
      <c r="E121" s="90">
        <v>55.75</v>
      </c>
      <c r="F121" s="596">
        <v>40.46</v>
      </c>
      <c r="G121" s="89">
        <f t="shared" si="27"/>
        <v>-15.29</v>
      </c>
      <c r="H121" s="90">
        <v>59</v>
      </c>
      <c r="I121" s="596">
        <v>37.54</v>
      </c>
      <c r="J121" s="92">
        <f t="shared" si="28"/>
        <v>-21.46</v>
      </c>
      <c r="K121" s="90">
        <v>56.56</v>
      </c>
      <c r="L121" s="596">
        <v>31.15</v>
      </c>
      <c r="M121" s="93">
        <f t="shared" si="29"/>
        <v>-25.410000000000004</v>
      </c>
      <c r="N121" s="90">
        <v>54.38</v>
      </c>
      <c r="O121" s="596">
        <v>31.15</v>
      </c>
      <c r="P121" s="92">
        <f t="shared" si="30"/>
        <v>-23.230000000000004</v>
      </c>
      <c r="Q121" s="90">
        <v>30.94</v>
      </c>
      <c r="R121" s="596">
        <v>32</v>
      </c>
      <c r="S121" s="93">
        <f t="shared" si="31"/>
        <v>1.0599999999999987</v>
      </c>
      <c r="T121" s="90">
        <v>54.81</v>
      </c>
      <c r="U121" s="596">
        <v>50.77</v>
      </c>
      <c r="V121" s="89">
        <f t="shared" si="32"/>
        <v>-4.0399999999999991</v>
      </c>
      <c r="W121" s="90">
        <v>58.75</v>
      </c>
      <c r="X121" s="596">
        <v>50</v>
      </c>
      <c r="Y121" s="92">
        <f t="shared" si="33"/>
        <v>-8.75</v>
      </c>
      <c r="Z121" s="90">
        <v>57.5</v>
      </c>
      <c r="AA121" s="596">
        <v>50.46</v>
      </c>
      <c r="AB121" s="89">
        <f t="shared" si="34"/>
        <v>-7.0399999999999991</v>
      </c>
      <c r="AC121" s="404">
        <v>53.46125</v>
      </c>
      <c r="AD121" s="405">
        <f t="shared" si="35"/>
        <v>40.441250000000004</v>
      </c>
      <c r="AE121" s="373">
        <f t="shared" si="26"/>
        <v>-13.019999999999996</v>
      </c>
      <c r="AF121" s="789">
        <v>0</v>
      </c>
      <c r="AG121" s="789">
        <v>0</v>
      </c>
      <c r="AH121" s="789">
        <v>0</v>
      </c>
      <c r="AI121" s="790"/>
      <c r="AJ121" s="790">
        <f t="shared" si="36"/>
        <v>40.441250000000004</v>
      </c>
      <c r="AK121" s="791">
        <f t="shared" si="37"/>
        <v>53.46125</v>
      </c>
      <c r="AL121" s="794"/>
      <c r="AM121" s="794"/>
      <c r="AN121" s="794"/>
      <c r="AO121" s="794"/>
      <c r="AP121" s="794"/>
      <c r="AQ121" s="794"/>
      <c r="AR121" s="794"/>
      <c r="AS121" s="794"/>
      <c r="AT121" s="794"/>
      <c r="AU121" s="794"/>
    </row>
    <row r="122" spans="1:47" s="793" customFormat="1">
      <c r="A122" s="787">
        <v>57</v>
      </c>
      <c r="B122" s="788" t="s">
        <v>216</v>
      </c>
      <c r="C122" s="86" t="s">
        <v>217</v>
      </c>
      <c r="D122" s="86">
        <v>125</v>
      </c>
      <c r="E122" s="90">
        <v>53.65</v>
      </c>
      <c r="F122" s="596">
        <v>42.63</v>
      </c>
      <c r="G122" s="89">
        <f t="shared" si="27"/>
        <v>-11.019999999999996</v>
      </c>
      <c r="H122" s="90">
        <v>55.18</v>
      </c>
      <c r="I122" s="596">
        <v>42.75</v>
      </c>
      <c r="J122" s="92">
        <f t="shared" si="28"/>
        <v>-12.43</v>
      </c>
      <c r="K122" s="90">
        <v>64.56</v>
      </c>
      <c r="L122" s="596">
        <v>32.97</v>
      </c>
      <c r="M122" s="93">
        <f t="shared" si="29"/>
        <v>-31.590000000000003</v>
      </c>
      <c r="N122" s="90">
        <v>65.59</v>
      </c>
      <c r="O122" s="596">
        <v>30</v>
      </c>
      <c r="P122" s="92">
        <f t="shared" si="30"/>
        <v>-35.590000000000003</v>
      </c>
      <c r="Q122" s="90">
        <v>63.82</v>
      </c>
      <c r="R122" s="596">
        <v>29.69</v>
      </c>
      <c r="S122" s="93">
        <f t="shared" si="31"/>
        <v>-34.129999999999995</v>
      </c>
      <c r="T122" s="90">
        <v>67.77</v>
      </c>
      <c r="U122" s="596">
        <v>47.75</v>
      </c>
      <c r="V122" s="89">
        <f t="shared" si="32"/>
        <v>-20.019999999999996</v>
      </c>
      <c r="W122" s="90">
        <v>54.12</v>
      </c>
      <c r="X122" s="596">
        <v>45.63</v>
      </c>
      <c r="Y122" s="92">
        <f t="shared" si="33"/>
        <v>-8.4899999999999949</v>
      </c>
      <c r="Z122" s="90">
        <v>63.06</v>
      </c>
      <c r="AA122" s="596">
        <v>46.5</v>
      </c>
      <c r="AB122" s="89">
        <f t="shared" si="34"/>
        <v>-16.560000000000002</v>
      </c>
      <c r="AC122" s="404">
        <v>60.96875</v>
      </c>
      <c r="AD122" s="405">
        <f t="shared" si="35"/>
        <v>39.74</v>
      </c>
      <c r="AE122" s="373">
        <f t="shared" si="26"/>
        <v>-21.228749999999998</v>
      </c>
      <c r="AF122" s="789">
        <v>0</v>
      </c>
      <c r="AG122" s="789">
        <v>1</v>
      </c>
      <c r="AH122" s="789">
        <v>0</v>
      </c>
      <c r="AI122" s="790"/>
      <c r="AJ122" s="790">
        <f t="shared" si="36"/>
        <v>39.74</v>
      </c>
      <c r="AK122" s="791">
        <f t="shared" si="37"/>
        <v>60.96875</v>
      </c>
      <c r="AL122" s="794"/>
      <c r="AM122" s="794"/>
      <c r="AN122" s="794"/>
      <c r="AO122" s="794"/>
      <c r="AP122" s="794"/>
      <c r="AQ122" s="794"/>
      <c r="AR122" s="794"/>
      <c r="AS122" s="794"/>
      <c r="AT122" s="794"/>
      <c r="AU122" s="794"/>
    </row>
    <row r="123" spans="1:47" s="793" customFormat="1">
      <c r="A123" s="787">
        <v>58</v>
      </c>
      <c r="B123" s="788" t="s">
        <v>238</v>
      </c>
      <c r="C123" s="86" t="s">
        <v>239</v>
      </c>
      <c r="D123" s="86">
        <v>180</v>
      </c>
      <c r="E123" s="87">
        <v>44.27</v>
      </c>
      <c r="F123" s="540">
        <v>38.58</v>
      </c>
      <c r="G123" s="89">
        <f t="shared" si="27"/>
        <v>-5.6900000000000048</v>
      </c>
      <c r="H123" s="87">
        <v>38.4</v>
      </c>
      <c r="I123" s="540">
        <v>39.75</v>
      </c>
      <c r="J123" s="92">
        <f t="shared" si="28"/>
        <v>1.3500000000000014</v>
      </c>
      <c r="K123" s="87">
        <v>27.33</v>
      </c>
      <c r="L123" s="540">
        <v>30.21</v>
      </c>
      <c r="M123" s="93">
        <f t="shared" si="29"/>
        <v>2.8800000000000026</v>
      </c>
      <c r="N123" s="87">
        <v>42.33</v>
      </c>
      <c r="O123" s="540">
        <v>32.08</v>
      </c>
      <c r="P123" s="92">
        <f t="shared" si="30"/>
        <v>-10.25</v>
      </c>
      <c r="Q123" s="87">
        <v>25.17</v>
      </c>
      <c r="R123" s="540">
        <v>29.56</v>
      </c>
      <c r="S123" s="93">
        <f t="shared" si="31"/>
        <v>4.389999999999997</v>
      </c>
      <c r="T123" s="87">
        <v>54.23</v>
      </c>
      <c r="U123" s="540">
        <v>46.33</v>
      </c>
      <c r="V123" s="89">
        <f t="shared" si="32"/>
        <v>-7.8999999999999986</v>
      </c>
      <c r="W123" s="87">
        <v>38.33</v>
      </c>
      <c r="X123" s="540">
        <v>48.33</v>
      </c>
      <c r="Y123" s="92">
        <f t="shared" si="33"/>
        <v>10</v>
      </c>
      <c r="Z123" s="87">
        <v>29.6</v>
      </c>
      <c r="AA123" s="540">
        <v>50.67</v>
      </c>
      <c r="AB123" s="89">
        <f t="shared" si="34"/>
        <v>21.07</v>
      </c>
      <c r="AC123" s="404">
        <v>37.457500000000003</v>
      </c>
      <c r="AD123" s="405">
        <f t="shared" si="35"/>
        <v>39.438749999999999</v>
      </c>
      <c r="AE123" s="373">
        <f t="shared" si="26"/>
        <v>1.9812499999999957</v>
      </c>
      <c r="AF123" s="789">
        <v>0</v>
      </c>
      <c r="AG123" s="789">
        <v>0</v>
      </c>
      <c r="AH123" s="789">
        <v>0</v>
      </c>
      <c r="AI123" s="790"/>
      <c r="AJ123" s="790">
        <f t="shared" si="36"/>
        <v>39.438749999999999</v>
      </c>
      <c r="AK123" s="791">
        <f t="shared" si="37"/>
        <v>37.457500000000003</v>
      </c>
    </row>
    <row r="124" spans="1:47" s="793" customFormat="1">
      <c r="A124" s="787">
        <v>59</v>
      </c>
      <c r="B124" s="788" t="s">
        <v>230</v>
      </c>
      <c r="C124" s="86" t="s">
        <v>231</v>
      </c>
      <c r="D124" s="86">
        <v>121</v>
      </c>
      <c r="E124" s="90">
        <v>54</v>
      </c>
      <c r="F124" s="596">
        <v>37.67</v>
      </c>
      <c r="G124" s="89">
        <f t="shared" si="27"/>
        <v>-16.329999999999998</v>
      </c>
      <c r="H124" s="90">
        <v>60</v>
      </c>
      <c r="I124" s="596">
        <v>38</v>
      </c>
      <c r="J124" s="92">
        <f t="shared" si="28"/>
        <v>-22</v>
      </c>
      <c r="K124" s="90">
        <v>34.549999999999997</v>
      </c>
      <c r="L124" s="596">
        <v>27.5</v>
      </c>
      <c r="M124" s="93">
        <f t="shared" si="29"/>
        <v>-7.0499999999999972</v>
      </c>
      <c r="N124" s="90">
        <v>61.82</v>
      </c>
      <c r="O124" s="596">
        <v>27.5</v>
      </c>
      <c r="P124" s="92">
        <f t="shared" si="30"/>
        <v>-34.32</v>
      </c>
      <c r="Q124" s="90">
        <v>41.14</v>
      </c>
      <c r="R124" s="596">
        <v>31.83</v>
      </c>
      <c r="S124" s="93">
        <f t="shared" si="31"/>
        <v>-9.3100000000000023</v>
      </c>
      <c r="T124" s="90">
        <v>66.64</v>
      </c>
      <c r="U124" s="596">
        <v>52</v>
      </c>
      <c r="V124" s="89">
        <f t="shared" si="32"/>
        <v>-14.64</v>
      </c>
      <c r="W124" s="90">
        <v>55</v>
      </c>
      <c r="X124" s="596">
        <v>51.67</v>
      </c>
      <c r="Y124" s="92">
        <f t="shared" si="33"/>
        <v>-3.3299999999999983</v>
      </c>
      <c r="Z124" s="90">
        <v>51.27</v>
      </c>
      <c r="AA124" s="596">
        <v>49</v>
      </c>
      <c r="AB124" s="89">
        <f t="shared" si="34"/>
        <v>-2.2700000000000031</v>
      </c>
      <c r="AC124" s="404">
        <v>53.052499999999995</v>
      </c>
      <c r="AD124" s="405">
        <f t="shared" si="35"/>
        <v>39.396250000000002</v>
      </c>
      <c r="AE124" s="373">
        <f t="shared" si="26"/>
        <v>-13.656249999999993</v>
      </c>
      <c r="AF124" s="789">
        <v>0</v>
      </c>
      <c r="AG124" s="789">
        <v>1</v>
      </c>
      <c r="AH124" s="789">
        <v>0</v>
      </c>
      <c r="AI124" s="790"/>
      <c r="AJ124" s="790">
        <f t="shared" si="36"/>
        <v>39.396250000000002</v>
      </c>
      <c r="AK124" s="791">
        <f t="shared" si="37"/>
        <v>53.052499999999995</v>
      </c>
      <c r="AL124" s="794"/>
      <c r="AM124" s="794"/>
      <c r="AN124" s="794"/>
      <c r="AO124" s="794"/>
      <c r="AP124" s="794"/>
      <c r="AQ124" s="794"/>
      <c r="AR124" s="794"/>
      <c r="AS124" s="794"/>
      <c r="AT124" s="794"/>
      <c r="AU124" s="794"/>
    </row>
    <row r="125" spans="1:47" s="793" customFormat="1">
      <c r="A125" s="787">
        <v>60</v>
      </c>
      <c r="B125" s="788" t="s">
        <v>248</v>
      </c>
      <c r="C125" s="86" t="s">
        <v>249</v>
      </c>
      <c r="D125" s="86">
        <v>502</v>
      </c>
      <c r="E125" s="90">
        <v>55.11</v>
      </c>
      <c r="F125" s="596">
        <v>40.65</v>
      </c>
      <c r="G125" s="89">
        <f t="shared" si="27"/>
        <v>-14.46</v>
      </c>
      <c r="H125" s="90">
        <v>60.6</v>
      </c>
      <c r="I125" s="596">
        <v>37.39</v>
      </c>
      <c r="J125" s="92">
        <f t="shared" si="28"/>
        <v>-23.21</v>
      </c>
      <c r="K125" s="90">
        <v>29.76</v>
      </c>
      <c r="L125" s="596">
        <v>29.11</v>
      </c>
      <c r="M125" s="93">
        <f t="shared" si="29"/>
        <v>-0.65000000000000213</v>
      </c>
      <c r="N125" s="90">
        <v>61.19</v>
      </c>
      <c r="O125" s="596">
        <v>31.61</v>
      </c>
      <c r="P125" s="92">
        <f t="shared" si="30"/>
        <v>-29.58</v>
      </c>
      <c r="Q125" s="90">
        <v>40</v>
      </c>
      <c r="R125" s="596">
        <v>30.45</v>
      </c>
      <c r="S125" s="93">
        <f t="shared" si="31"/>
        <v>-9.5500000000000007</v>
      </c>
      <c r="T125" s="90">
        <v>61.65</v>
      </c>
      <c r="U125" s="596">
        <v>45.81</v>
      </c>
      <c r="V125" s="89">
        <f t="shared" si="32"/>
        <v>-15.839999999999996</v>
      </c>
      <c r="W125" s="90">
        <v>56.11</v>
      </c>
      <c r="X125" s="596">
        <v>45.65</v>
      </c>
      <c r="Y125" s="92">
        <f t="shared" si="33"/>
        <v>-10.46</v>
      </c>
      <c r="Z125" s="90">
        <v>60.89</v>
      </c>
      <c r="AA125" s="596">
        <v>51.74</v>
      </c>
      <c r="AB125" s="89">
        <f t="shared" si="34"/>
        <v>-9.1499999999999986</v>
      </c>
      <c r="AC125" s="404">
        <v>53.16375</v>
      </c>
      <c r="AD125" s="405">
        <f t="shared" si="35"/>
        <v>39.051249999999996</v>
      </c>
      <c r="AE125" s="373">
        <f t="shared" si="26"/>
        <v>-14.112500000000004</v>
      </c>
      <c r="AF125" s="789">
        <v>0</v>
      </c>
      <c r="AG125" s="789">
        <v>0</v>
      </c>
      <c r="AH125" s="789">
        <v>0</v>
      </c>
      <c r="AI125" s="790"/>
      <c r="AJ125" s="790">
        <f t="shared" si="36"/>
        <v>39.051249999999996</v>
      </c>
      <c r="AK125" s="791">
        <f t="shared" si="37"/>
        <v>53.16375</v>
      </c>
      <c r="AL125" s="794"/>
      <c r="AM125" s="794"/>
      <c r="AN125" s="794"/>
      <c r="AO125" s="794"/>
      <c r="AP125" s="794"/>
      <c r="AQ125" s="794"/>
      <c r="AR125" s="794"/>
      <c r="AS125" s="794"/>
      <c r="AT125" s="794"/>
      <c r="AU125" s="794"/>
    </row>
    <row r="126" spans="1:47" s="793" customFormat="1">
      <c r="A126" s="787">
        <v>61</v>
      </c>
      <c r="B126" s="788" t="s">
        <v>236</v>
      </c>
      <c r="C126" s="86" t="s">
        <v>237</v>
      </c>
      <c r="D126" s="86">
        <v>163</v>
      </c>
      <c r="E126" s="90">
        <v>41.83</v>
      </c>
      <c r="F126" s="596">
        <v>39.15</v>
      </c>
      <c r="G126" s="89">
        <f t="shared" si="27"/>
        <v>-2.6799999999999997</v>
      </c>
      <c r="H126" s="90">
        <v>55.48</v>
      </c>
      <c r="I126" s="596">
        <v>36.380000000000003</v>
      </c>
      <c r="J126" s="92">
        <f t="shared" si="28"/>
        <v>-19.099999999999994</v>
      </c>
      <c r="K126" s="90">
        <v>31.63</v>
      </c>
      <c r="L126" s="596">
        <v>28.75</v>
      </c>
      <c r="M126" s="93">
        <f t="shared" si="29"/>
        <v>-2.879999999999999</v>
      </c>
      <c r="N126" s="90">
        <v>46.52</v>
      </c>
      <c r="O126" s="596">
        <v>25.58</v>
      </c>
      <c r="P126" s="92">
        <f t="shared" si="30"/>
        <v>-20.940000000000005</v>
      </c>
      <c r="Q126" s="90">
        <v>36.090000000000003</v>
      </c>
      <c r="R126" s="596">
        <v>35.31</v>
      </c>
      <c r="S126" s="93">
        <f t="shared" si="31"/>
        <v>-0.78000000000000114</v>
      </c>
      <c r="T126" s="90">
        <v>44.22</v>
      </c>
      <c r="U126" s="596">
        <v>46</v>
      </c>
      <c r="V126" s="89">
        <f t="shared" si="32"/>
        <v>1.7800000000000011</v>
      </c>
      <c r="W126" s="90">
        <v>38.26</v>
      </c>
      <c r="X126" s="596">
        <v>48.27</v>
      </c>
      <c r="Y126" s="92">
        <f t="shared" si="33"/>
        <v>10.010000000000005</v>
      </c>
      <c r="Z126" s="90">
        <v>45.04</v>
      </c>
      <c r="AA126" s="596">
        <v>51.08</v>
      </c>
      <c r="AB126" s="89">
        <f t="shared" si="34"/>
        <v>6.0399999999999991</v>
      </c>
      <c r="AC126" s="404">
        <v>42.383749999999999</v>
      </c>
      <c r="AD126" s="405">
        <f t="shared" si="35"/>
        <v>38.814999999999998</v>
      </c>
      <c r="AE126" s="373">
        <f t="shared" si="26"/>
        <v>-3.5687500000000014</v>
      </c>
      <c r="AF126" s="789">
        <v>0</v>
      </c>
      <c r="AG126" s="789">
        <v>0</v>
      </c>
      <c r="AH126" s="789">
        <v>0</v>
      </c>
      <c r="AI126" s="790"/>
      <c r="AJ126" s="790">
        <f t="shared" si="36"/>
        <v>38.814999999999998</v>
      </c>
      <c r="AK126" s="791">
        <f t="shared" si="37"/>
        <v>42.383750000000006</v>
      </c>
    </row>
    <row r="127" spans="1:47" s="793" customFormat="1">
      <c r="A127" s="787">
        <v>62</v>
      </c>
      <c r="B127" s="788" t="s">
        <v>244</v>
      </c>
      <c r="C127" s="86" t="s">
        <v>245</v>
      </c>
      <c r="D127" s="86">
        <v>129</v>
      </c>
      <c r="E127" s="90">
        <v>43.5</v>
      </c>
      <c r="F127" s="596">
        <v>37.71</v>
      </c>
      <c r="G127" s="89">
        <f t="shared" si="27"/>
        <v>-5.7899999999999991</v>
      </c>
      <c r="H127" s="90">
        <v>56.88</v>
      </c>
      <c r="I127" s="596">
        <v>36.57</v>
      </c>
      <c r="J127" s="92">
        <f t="shared" si="28"/>
        <v>-20.310000000000002</v>
      </c>
      <c r="K127" s="90">
        <v>46.25</v>
      </c>
      <c r="L127" s="596">
        <v>25.18</v>
      </c>
      <c r="M127" s="93">
        <f t="shared" si="29"/>
        <v>-21.07</v>
      </c>
      <c r="N127" s="90">
        <v>64.38</v>
      </c>
      <c r="O127" s="596">
        <v>26.79</v>
      </c>
      <c r="P127" s="92">
        <f t="shared" si="30"/>
        <v>-37.589999999999996</v>
      </c>
      <c r="Q127" s="90">
        <v>46.88</v>
      </c>
      <c r="R127" s="596">
        <v>32.57</v>
      </c>
      <c r="S127" s="93">
        <f t="shared" si="31"/>
        <v>-14.310000000000002</v>
      </c>
      <c r="T127" s="90">
        <v>69.69</v>
      </c>
      <c r="U127" s="596">
        <v>51.71</v>
      </c>
      <c r="V127" s="89">
        <f t="shared" si="32"/>
        <v>-17.979999999999997</v>
      </c>
      <c r="W127" s="90">
        <v>49.69</v>
      </c>
      <c r="X127" s="596">
        <v>50.71</v>
      </c>
      <c r="Y127" s="92">
        <f t="shared" si="33"/>
        <v>1.0200000000000031</v>
      </c>
      <c r="Z127" s="90">
        <v>54.75</v>
      </c>
      <c r="AA127" s="596">
        <v>48.57</v>
      </c>
      <c r="AB127" s="89">
        <f t="shared" si="34"/>
        <v>-6.18</v>
      </c>
      <c r="AC127" s="404">
        <v>54.002499999999998</v>
      </c>
      <c r="AD127" s="405">
        <f t="shared" si="35"/>
        <v>38.72625</v>
      </c>
      <c r="AE127" s="373">
        <f t="shared" si="26"/>
        <v>-15.276249999999997</v>
      </c>
      <c r="AF127" s="789">
        <v>0</v>
      </c>
      <c r="AG127" s="789">
        <v>1</v>
      </c>
      <c r="AH127" s="789">
        <v>0</v>
      </c>
      <c r="AI127" s="790"/>
      <c r="AJ127" s="790">
        <f t="shared" si="36"/>
        <v>38.72625</v>
      </c>
      <c r="AK127" s="791">
        <f t="shared" si="37"/>
        <v>54.002499999999998</v>
      </c>
    </row>
    <row r="128" spans="1:47" s="793" customFormat="1">
      <c r="A128" s="787">
        <v>63</v>
      </c>
      <c r="B128" s="795" t="s">
        <v>232</v>
      </c>
      <c r="C128" s="105" t="s">
        <v>233</v>
      </c>
      <c r="D128" s="105">
        <v>163</v>
      </c>
      <c r="E128" s="106">
        <v>55.64</v>
      </c>
      <c r="F128" s="619">
        <v>36.82</v>
      </c>
      <c r="G128" s="796">
        <f t="shared" si="27"/>
        <v>-18.82</v>
      </c>
      <c r="H128" s="106">
        <v>48</v>
      </c>
      <c r="I128" s="619">
        <v>36.450000000000003</v>
      </c>
      <c r="J128" s="797">
        <f t="shared" si="28"/>
        <v>-11.549999999999997</v>
      </c>
      <c r="K128" s="106">
        <v>27.27</v>
      </c>
      <c r="L128" s="619">
        <v>32.729999999999997</v>
      </c>
      <c r="M128" s="798">
        <f t="shared" si="29"/>
        <v>5.4599999999999973</v>
      </c>
      <c r="N128" s="106">
        <v>40.909999999999997</v>
      </c>
      <c r="O128" s="619">
        <v>27.27</v>
      </c>
      <c r="P128" s="797">
        <f t="shared" si="30"/>
        <v>-13.639999999999997</v>
      </c>
      <c r="Q128" s="106">
        <v>42.27</v>
      </c>
      <c r="R128" s="619">
        <v>27.95</v>
      </c>
      <c r="S128" s="798">
        <f t="shared" si="31"/>
        <v>-14.320000000000004</v>
      </c>
      <c r="T128" s="106">
        <v>59.69</v>
      </c>
      <c r="U128" s="619">
        <v>45.64</v>
      </c>
      <c r="V128" s="796">
        <f t="shared" si="32"/>
        <v>-14.049999999999997</v>
      </c>
      <c r="W128" s="106">
        <v>50.91</v>
      </c>
      <c r="X128" s="619">
        <v>48.86</v>
      </c>
      <c r="Y128" s="797">
        <f t="shared" si="33"/>
        <v>-2.0499999999999972</v>
      </c>
      <c r="Z128" s="106">
        <v>61.45</v>
      </c>
      <c r="AA128" s="619">
        <v>49.09</v>
      </c>
      <c r="AB128" s="796">
        <f t="shared" si="34"/>
        <v>-12.36</v>
      </c>
      <c r="AC128" s="799">
        <v>48.267499999999991</v>
      </c>
      <c r="AD128" s="617">
        <f t="shared" si="35"/>
        <v>38.101250000000007</v>
      </c>
      <c r="AE128" s="620">
        <f t="shared" si="26"/>
        <v>-10.166249999999984</v>
      </c>
      <c r="AF128" s="800">
        <v>0</v>
      </c>
      <c r="AG128" s="800">
        <v>0</v>
      </c>
      <c r="AH128" s="800">
        <v>0</v>
      </c>
      <c r="AI128" s="790"/>
      <c r="AJ128" s="790">
        <f t="shared" si="36"/>
        <v>38.101250000000007</v>
      </c>
      <c r="AK128" s="791">
        <f t="shared" si="37"/>
        <v>48.267499999999991</v>
      </c>
    </row>
    <row r="129" spans="1:47" s="793" customFormat="1">
      <c r="A129" s="787">
        <v>64</v>
      </c>
      <c r="B129" s="808" t="s">
        <v>268</v>
      </c>
      <c r="C129" s="809" t="s">
        <v>269</v>
      </c>
      <c r="D129" s="809">
        <v>378</v>
      </c>
      <c r="E129" s="588">
        <v>49.87</v>
      </c>
      <c r="F129" s="589">
        <v>38.28</v>
      </c>
      <c r="G129" s="810">
        <f t="shared" si="27"/>
        <v>-11.589999999999996</v>
      </c>
      <c r="H129" s="588">
        <v>48.8</v>
      </c>
      <c r="I129" s="589">
        <v>38.14</v>
      </c>
      <c r="J129" s="811">
        <f t="shared" si="28"/>
        <v>-10.659999999999997</v>
      </c>
      <c r="K129" s="588">
        <v>45.33</v>
      </c>
      <c r="L129" s="589">
        <v>26.21</v>
      </c>
      <c r="M129" s="812">
        <f t="shared" si="29"/>
        <v>-19.119999999999997</v>
      </c>
      <c r="N129" s="588">
        <v>46</v>
      </c>
      <c r="O129" s="589">
        <v>25.86</v>
      </c>
      <c r="P129" s="811">
        <f t="shared" si="30"/>
        <v>-20.14</v>
      </c>
      <c r="Q129" s="588">
        <v>36.58</v>
      </c>
      <c r="R129" s="589">
        <v>30.02</v>
      </c>
      <c r="S129" s="812">
        <f t="shared" si="31"/>
        <v>-6.5599999999999987</v>
      </c>
      <c r="T129" s="588">
        <v>60.67</v>
      </c>
      <c r="U129" s="589">
        <v>43.45</v>
      </c>
      <c r="V129" s="810">
        <f t="shared" si="32"/>
        <v>-17.22</v>
      </c>
      <c r="W129" s="588">
        <v>50.17</v>
      </c>
      <c r="X129" s="589">
        <v>42.41</v>
      </c>
      <c r="Y129" s="811">
        <f t="shared" si="33"/>
        <v>-7.7600000000000051</v>
      </c>
      <c r="Z129" s="588">
        <v>60.67</v>
      </c>
      <c r="AA129" s="589">
        <v>49.79</v>
      </c>
      <c r="AB129" s="810">
        <f t="shared" si="34"/>
        <v>-10.880000000000003</v>
      </c>
      <c r="AC129" s="813">
        <v>49.761250000000004</v>
      </c>
      <c r="AD129" s="586">
        <f t="shared" si="35"/>
        <v>36.770000000000003</v>
      </c>
      <c r="AE129" s="532">
        <f t="shared" si="26"/>
        <v>-12.991250000000001</v>
      </c>
      <c r="AF129" s="814">
        <v>0</v>
      </c>
      <c r="AG129" s="814">
        <v>0</v>
      </c>
      <c r="AH129" s="814">
        <v>0</v>
      </c>
      <c r="AI129" s="790"/>
      <c r="AJ129" s="790">
        <f t="shared" si="36"/>
        <v>36.770000000000003</v>
      </c>
      <c r="AK129" s="791">
        <f t="shared" si="37"/>
        <v>49.761250000000004</v>
      </c>
      <c r="AL129" s="794"/>
      <c r="AM129" s="794"/>
      <c r="AN129" s="794"/>
      <c r="AO129" s="794"/>
      <c r="AP129" s="794"/>
      <c r="AQ129" s="794"/>
      <c r="AR129" s="794"/>
      <c r="AS129" s="794"/>
      <c r="AT129" s="794"/>
      <c r="AU129" s="794"/>
    </row>
    <row r="130" spans="1:47" s="271" customFormat="1">
      <c r="A130" s="818">
        <v>1</v>
      </c>
      <c r="B130" s="819" t="s">
        <v>75</v>
      </c>
      <c r="C130" s="86" t="s">
        <v>76</v>
      </c>
      <c r="D130" s="86">
        <v>980</v>
      </c>
      <c r="E130" s="90">
        <v>52.86</v>
      </c>
      <c r="F130" s="596">
        <v>48.54</v>
      </c>
      <c r="G130" s="89">
        <f t="shared" si="27"/>
        <v>-4.32</v>
      </c>
      <c r="H130" s="90">
        <v>57.36</v>
      </c>
      <c r="I130" s="596">
        <v>49.03</v>
      </c>
      <c r="J130" s="92">
        <f t="shared" si="28"/>
        <v>-8.3299999999999983</v>
      </c>
      <c r="K130" s="90">
        <v>36.81</v>
      </c>
      <c r="L130" s="596">
        <v>39.36</v>
      </c>
      <c r="M130" s="93">
        <f t="shared" si="29"/>
        <v>2.5499999999999972</v>
      </c>
      <c r="N130" s="90">
        <v>64.97</v>
      </c>
      <c r="O130" s="596">
        <v>44.66</v>
      </c>
      <c r="P130" s="92">
        <f t="shared" si="30"/>
        <v>-20.310000000000002</v>
      </c>
      <c r="Q130" s="90">
        <v>45.55</v>
      </c>
      <c r="R130" s="596">
        <v>42.95</v>
      </c>
      <c r="S130" s="93">
        <f t="shared" si="31"/>
        <v>-2.5999999999999943</v>
      </c>
      <c r="T130" s="90">
        <v>63.83</v>
      </c>
      <c r="U130" s="596">
        <v>57.11</v>
      </c>
      <c r="V130" s="89">
        <f t="shared" si="32"/>
        <v>-6.7199999999999989</v>
      </c>
      <c r="W130" s="90">
        <v>52.12</v>
      </c>
      <c r="X130" s="596">
        <v>58.01</v>
      </c>
      <c r="Y130" s="92">
        <f t="shared" si="33"/>
        <v>5.8900000000000006</v>
      </c>
      <c r="Z130" s="90">
        <v>61.52</v>
      </c>
      <c r="AA130" s="596">
        <v>63.19</v>
      </c>
      <c r="AB130" s="89">
        <f t="shared" si="34"/>
        <v>1.6699999999999946</v>
      </c>
      <c r="AC130" s="404">
        <v>54.377499999999998</v>
      </c>
      <c r="AD130" s="405">
        <f t="shared" si="35"/>
        <v>50.356250000000003</v>
      </c>
      <c r="AE130" s="373">
        <f t="shared" si="26"/>
        <v>-4.0212499999999949</v>
      </c>
      <c r="AF130" s="789">
        <v>8</v>
      </c>
      <c r="AG130" s="789">
        <v>8</v>
      </c>
      <c r="AH130" s="789">
        <v>8</v>
      </c>
      <c r="AI130" s="820"/>
      <c r="AJ130" s="820">
        <f t="shared" si="36"/>
        <v>50.356250000000003</v>
      </c>
      <c r="AK130" s="821">
        <f t="shared" si="37"/>
        <v>54.377499999999998</v>
      </c>
      <c r="AL130" s="277"/>
      <c r="AM130" s="277"/>
      <c r="AN130" s="277"/>
      <c r="AO130" s="277"/>
      <c r="AP130" s="277"/>
      <c r="AQ130" s="277"/>
      <c r="AR130" s="277"/>
      <c r="AS130" s="277"/>
      <c r="AT130" s="277"/>
      <c r="AU130" s="277"/>
    </row>
    <row r="131" spans="1:47" s="271" customFormat="1">
      <c r="A131" s="818">
        <v>2</v>
      </c>
      <c r="B131" s="819" t="s">
        <v>79</v>
      </c>
      <c r="C131" s="86" t="s">
        <v>80</v>
      </c>
      <c r="D131" s="86">
        <v>1153</v>
      </c>
      <c r="E131" s="90">
        <v>63.55</v>
      </c>
      <c r="F131" s="596">
        <v>49.42</v>
      </c>
      <c r="G131" s="89">
        <f t="shared" si="27"/>
        <v>-14.129999999999995</v>
      </c>
      <c r="H131" s="90">
        <v>57.71</v>
      </c>
      <c r="I131" s="596">
        <v>44.98</v>
      </c>
      <c r="J131" s="92">
        <f t="shared" si="28"/>
        <v>-12.730000000000004</v>
      </c>
      <c r="K131" s="90">
        <v>76.88</v>
      </c>
      <c r="L131" s="596">
        <v>38.81</v>
      </c>
      <c r="M131" s="93">
        <f t="shared" si="29"/>
        <v>-38.069999999999993</v>
      </c>
      <c r="N131" s="90">
        <v>69.44</v>
      </c>
      <c r="O131" s="596">
        <v>39.72</v>
      </c>
      <c r="P131" s="92">
        <f t="shared" si="30"/>
        <v>-29.72</v>
      </c>
      <c r="Q131" s="90">
        <v>54.57</v>
      </c>
      <c r="R131" s="596">
        <v>43.24</v>
      </c>
      <c r="S131" s="93">
        <f t="shared" si="31"/>
        <v>-11.329999999999998</v>
      </c>
      <c r="T131" s="90">
        <v>67.55</v>
      </c>
      <c r="U131" s="596">
        <v>60.58</v>
      </c>
      <c r="V131" s="89">
        <f t="shared" si="32"/>
        <v>-6.9699999999999989</v>
      </c>
      <c r="W131" s="90">
        <v>58.05</v>
      </c>
      <c r="X131" s="596">
        <v>58.95</v>
      </c>
      <c r="Y131" s="92">
        <f t="shared" si="33"/>
        <v>0.90000000000000568</v>
      </c>
      <c r="Z131" s="90">
        <v>72.03</v>
      </c>
      <c r="AA131" s="596">
        <v>61.45</v>
      </c>
      <c r="AB131" s="89">
        <f t="shared" si="34"/>
        <v>-10.579999999999998</v>
      </c>
      <c r="AC131" s="404">
        <v>64.972499999999997</v>
      </c>
      <c r="AD131" s="405">
        <f t="shared" si="35"/>
        <v>49.643749999999997</v>
      </c>
      <c r="AE131" s="373">
        <f t="shared" si="26"/>
        <v>-15.328749999999999</v>
      </c>
      <c r="AF131" s="789">
        <v>7</v>
      </c>
      <c r="AG131" s="789">
        <v>8</v>
      </c>
      <c r="AH131" s="789">
        <v>8</v>
      </c>
      <c r="AI131" s="820"/>
      <c r="AJ131" s="820">
        <f t="shared" si="36"/>
        <v>49.643749999999997</v>
      </c>
      <c r="AK131" s="821">
        <f t="shared" si="37"/>
        <v>64.972499999999997</v>
      </c>
      <c r="AL131" s="277"/>
      <c r="AM131" s="277"/>
      <c r="AN131" s="277"/>
      <c r="AO131" s="277"/>
      <c r="AP131" s="277"/>
      <c r="AQ131" s="277"/>
      <c r="AR131" s="277"/>
      <c r="AS131" s="277"/>
      <c r="AT131" s="277"/>
      <c r="AU131" s="277"/>
    </row>
    <row r="132" spans="1:47" s="271" customFormat="1">
      <c r="A132" s="818">
        <v>3</v>
      </c>
      <c r="B132" s="819" t="s">
        <v>119</v>
      </c>
      <c r="C132" s="86" t="s">
        <v>120</v>
      </c>
      <c r="D132" s="86">
        <v>1114</v>
      </c>
      <c r="E132" s="90">
        <v>51.29</v>
      </c>
      <c r="F132" s="596">
        <v>48.86</v>
      </c>
      <c r="G132" s="89">
        <f t="shared" si="27"/>
        <v>-2.4299999999999997</v>
      </c>
      <c r="H132" s="90">
        <v>50.88</v>
      </c>
      <c r="I132" s="596">
        <v>48.47</v>
      </c>
      <c r="J132" s="92">
        <f t="shared" si="28"/>
        <v>-2.4100000000000037</v>
      </c>
      <c r="K132" s="90">
        <v>32.340000000000003</v>
      </c>
      <c r="L132" s="596">
        <v>39.549999999999997</v>
      </c>
      <c r="M132" s="93">
        <f t="shared" si="29"/>
        <v>7.2099999999999937</v>
      </c>
      <c r="N132" s="90">
        <v>49.93</v>
      </c>
      <c r="O132" s="596">
        <v>36.94</v>
      </c>
      <c r="P132" s="92">
        <f t="shared" si="30"/>
        <v>-12.990000000000002</v>
      </c>
      <c r="Q132" s="90">
        <v>41.88</v>
      </c>
      <c r="R132" s="596">
        <v>40.96</v>
      </c>
      <c r="S132" s="93">
        <f t="shared" si="31"/>
        <v>-0.92000000000000171</v>
      </c>
      <c r="T132" s="90">
        <v>56.68</v>
      </c>
      <c r="U132" s="596">
        <v>56.64</v>
      </c>
      <c r="V132" s="89">
        <f t="shared" si="32"/>
        <v>-3.9999999999999147E-2</v>
      </c>
      <c r="W132" s="90">
        <v>47.84</v>
      </c>
      <c r="X132" s="596">
        <v>54.1</v>
      </c>
      <c r="Y132" s="92">
        <f t="shared" si="33"/>
        <v>6.259999999999998</v>
      </c>
      <c r="Z132" s="90">
        <v>56.44</v>
      </c>
      <c r="AA132" s="596">
        <v>56.83</v>
      </c>
      <c r="AB132" s="89">
        <f t="shared" si="34"/>
        <v>0.39000000000000057</v>
      </c>
      <c r="AC132" s="404">
        <v>48.410000000000004</v>
      </c>
      <c r="AD132" s="405">
        <f t="shared" si="35"/>
        <v>47.793750000000003</v>
      </c>
      <c r="AE132" s="373">
        <f t="shared" si="26"/>
        <v>-0.61625000000000085</v>
      </c>
      <c r="AF132" s="789">
        <v>5</v>
      </c>
      <c r="AG132" s="789">
        <v>8</v>
      </c>
      <c r="AH132" s="789">
        <v>8</v>
      </c>
      <c r="AI132" s="820"/>
      <c r="AJ132" s="820">
        <f t="shared" si="36"/>
        <v>47.793750000000003</v>
      </c>
      <c r="AK132" s="821">
        <f t="shared" si="37"/>
        <v>48.410000000000004</v>
      </c>
      <c r="AL132" s="277"/>
      <c r="AM132" s="277"/>
      <c r="AN132" s="277"/>
      <c r="AO132" s="277"/>
      <c r="AP132" s="277"/>
      <c r="AQ132" s="277"/>
      <c r="AR132" s="277"/>
      <c r="AS132" s="277"/>
      <c r="AT132" s="277"/>
      <c r="AU132" s="277"/>
    </row>
    <row r="133" spans="1:47" s="271" customFormat="1">
      <c r="A133" s="818">
        <v>4</v>
      </c>
      <c r="B133" s="819" t="s">
        <v>165</v>
      </c>
      <c r="C133" s="86" t="s">
        <v>166</v>
      </c>
      <c r="D133" s="86">
        <v>858</v>
      </c>
      <c r="E133" s="90">
        <v>60.97</v>
      </c>
      <c r="F133" s="596">
        <v>47.84</v>
      </c>
      <c r="G133" s="89">
        <f t="shared" si="27"/>
        <v>-13.129999999999995</v>
      </c>
      <c r="H133" s="90">
        <v>54.94</v>
      </c>
      <c r="I133" s="596">
        <v>42.4</v>
      </c>
      <c r="J133" s="92">
        <f t="shared" si="28"/>
        <v>-12.54</v>
      </c>
      <c r="K133" s="90">
        <v>29.19</v>
      </c>
      <c r="L133" s="596">
        <v>28.82</v>
      </c>
      <c r="M133" s="93">
        <f t="shared" si="29"/>
        <v>-0.37000000000000099</v>
      </c>
      <c r="N133" s="90">
        <v>59.03</v>
      </c>
      <c r="O133" s="596">
        <v>32.82</v>
      </c>
      <c r="P133" s="92">
        <f t="shared" si="30"/>
        <v>-26.21</v>
      </c>
      <c r="Q133" s="90">
        <v>41.57</v>
      </c>
      <c r="R133" s="596">
        <v>36.880000000000003</v>
      </c>
      <c r="S133" s="93">
        <f t="shared" si="31"/>
        <v>-4.6899999999999977</v>
      </c>
      <c r="T133" s="90">
        <v>63.43</v>
      </c>
      <c r="U133" s="596">
        <v>52.8</v>
      </c>
      <c r="V133" s="89">
        <f t="shared" si="32"/>
        <v>-10.630000000000003</v>
      </c>
      <c r="W133" s="90">
        <v>46.85</v>
      </c>
      <c r="X133" s="596">
        <v>56</v>
      </c>
      <c r="Y133" s="92">
        <f t="shared" si="33"/>
        <v>9.1499999999999986</v>
      </c>
      <c r="Z133" s="90">
        <v>63.48</v>
      </c>
      <c r="AA133" s="596">
        <v>57.51</v>
      </c>
      <c r="AB133" s="89">
        <f t="shared" si="34"/>
        <v>-5.9699999999999989</v>
      </c>
      <c r="AC133" s="404">
        <v>52.432500000000005</v>
      </c>
      <c r="AD133" s="405">
        <f t="shared" si="35"/>
        <v>44.383749999999999</v>
      </c>
      <c r="AE133" s="373">
        <f t="shared" si="26"/>
        <v>-8.0487500000000054</v>
      </c>
      <c r="AF133" s="789">
        <v>2</v>
      </c>
      <c r="AG133" s="789">
        <v>4</v>
      </c>
      <c r="AH133" s="789">
        <v>3</v>
      </c>
      <c r="AI133" s="820"/>
      <c r="AJ133" s="820">
        <f t="shared" si="36"/>
        <v>44.383749999999999</v>
      </c>
      <c r="AK133" s="821">
        <f t="shared" si="37"/>
        <v>52.432500000000005</v>
      </c>
      <c r="AL133" s="277"/>
      <c r="AM133" s="277"/>
      <c r="AN133" s="277"/>
      <c r="AO133" s="277"/>
      <c r="AP133" s="277"/>
      <c r="AQ133" s="277"/>
      <c r="AR133" s="277"/>
      <c r="AS133" s="277"/>
      <c r="AT133" s="277"/>
      <c r="AU133" s="277"/>
    </row>
    <row r="134" spans="1:47" s="271" customFormat="1">
      <c r="A134" s="818">
        <v>5</v>
      </c>
      <c r="B134" s="819" t="s">
        <v>194</v>
      </c>
      <c r="C134" s="86" t="s">
        <v>195</v>
      </c>
      <c r="D134" s="86">
        <v>759</v>
      </c>
      <c r="E134" s="87">
        <v>48.6</v>
      </c>
      <c r="F134" s="540">
        <v>46.32</v>
      </c>
      <c r="G134" s="89">
        <f t="shared" si="27"/>
        <v>-2.2800000000000011</v>
      </c>
      <c r="H134" s="87">
        <v>51.97</v>
      </c>
      <c r="I134" s="540">
        <v>44.21</v>
      </c>
      <c r="J134" s="92">
        <f t="shared" si="28"/>
        <v>-7.759999999999998</v>
      </c>
      <c r="K134" s="87">
        <v>31.55</v>
      </c>
      <c r="L134" s="540">
        <v>29.19</v>
      </c>
      <c r="M134" s="93">
        <f t="shared" si="29"/>
        <v>-2.3599999999999994</v>
      </c>
      <c r="N134" s="87">
        <v>53.57</v>
      </c>
      <c r="O134" s="540">
        <v>33.380000000000003</v>
      </c>
      <c r="P134" s="92">
        <f t="shared" si="30"/>
        <v>-20.189999999999998</v>
      </c>
      <c r="Q134" s="87">
        <v>41.94</v>
      </c>
      <c r="R134" s="540">
        <v>37.32</v>
      </c>
      <c r="S134" s="93">
        <f t="shared" si="31"/>
        <v>-4.6199999999999974</v>
      </c>
      <c r="T134" s="87">
        <v>57.33</v>
      </c>
      <c r="U134" s="540">
        <v>52.76</v>
      </c>
      <c r="V134" s="89">
        <f t="shared" si="32"/>
        <v>-4.57</v>
      </c>
      <c r="W134" s="87">
        <v>47.14</v>
      </c>
      <c r="X134" s="540">
        <v>54.63</v>
      </c>
      <c r="Y134" s="92">
        <f t="shared" si="33"/>
        <v>7.490000000000002</v>
      </c>
      <c r="Z134" s="87">
        <v>60.51</v>
      </c>
      <c r="AA134" s="540">
        <v>57.12</v>
      </c>
      <c r="AB134" s="89">
        <f t="shared" si="34"/>
        <v>-3.3900000000000006</v>
      </c>
      <c r="AC134" s="404">
        <v>49.076250000000002</v>
      </c>
      <c r="AD134" s="405">
        <f t="shared" si="35"/>
        <v>44.366250000000001</v>
      </c>
      <c r="AE134" s="373">
        <f t="shared" si="26"/>
        <v>-4.7100000000000009</v>
      </c>
      <c r="AF134" s="789">
        <v>1</v>
      </c>
      <c r="AG134" s="789">
        <v>5</v>
      </c>
      <c r="AH134" s="789">
        <v>3</v>
      </c>
      <c r="AI134" s="820"/>
      <c r="AJ134" s="820">
        <f t="shared" si="36"/>
        <v>44.366250000000001</v>
      </c>
      <c r="AK134" s="821">
        <f t="shared" si="37"/>
        <v>49.076249999999995</v>
      </c>
    </row>
    <row r="135" spans="1:47" s="271" customFormat="1">
      <c r="A135" s="818">
        <v>6</v>
      </c>
      <c r="B135" s="819" t="s">
        <v>171</v>
      </c>
      <c r="C135" s="86" t="s">
        <v>172</v>
      </c>
      <c r="D135" s="86">
        <v>603</v>
      </c>
      <c r="E135" s="90">
        <v>48.35</v>
      </c>
      <c r="F135" s="596">
        <v>42.62</v>
      </c>
      <c r="G135" s="89">
        <f t="shared" si="27"/>
        <v>-5.730000000000004</v>
      </c>
      <c r="H135" s="90">
        <v>53.02</v>
      </c>
      <c r="I135" s="596">
        <v>40.79</v>
      </c>
      <c r="J135" s="92">
        <f t="shared" si="28"/>
        <v>-12.230000000000004</v>
      </c>
      <c r="K135" s="90">
        <v>29.3</v>
      </c>
      <c r="L135" s="596">
        <v>33.36</v>
      </c>
      <c r="M135" s="93">
        <f t="shared" si="29"/>
        <v>4.0599999999999987</v>
      </c>
      <c r="N135" s="90">
        <v>53.33</v>
      </c>
      <c r="O135" s="596">
        <v>30.43</v>
      </c>
      <c r="P135" s="92">
        <f t="shared" si="30"/>
        <v>-22.9</v>
      </c>
      <c r="Q135" s="90">
        <v>47.68</v>
      </c>
      <c r="R135" s="596">
        <v>38.369999999999997</v>
      </c>
      <c r="S135" s="93">
        <f t="shared" si="31"/>
        <v>-9.3100000000000023</v>
      </c>
      <c r="T135" s="90">
        <v>64.42</v>
      </c>
      <c r="U135" s="596">
        <v>51.72</v>
      </c>
      <c r="V135" s="89">
        <f t="shared" si="32"/>
        <v>-12.700000000000003</v>
      </c>
      <c r="W135" s="90">
        <v>53.51</v>
      </c>
      <c r="X135" s="596">
        <v>55.6</v>
      </c>
      <c r="Y135" s="92">
        <f t="shared" si="33"/>
        <v>2.0900000000000034</v>
      </c>
      <c r="Z135" s="90">
        <v>59.65</v>
      </c>
      <c r="AA135" s="596">
        <v>57.52</v>
      </c>
      <c r="AB135" s="89">
        <f t="shared" si="34"/>
        <v>-2.1299999999999955</v>
      </c>
      <c r="AC135" s="404">
        <v>51.157499999999999</v>
      </c>
      <c r="AD135" s="405">
        <f t="shared" si="35"/>
        <v>43.801249999999996</v>
      </c>
      <c r="AE135" s="373">
        <f t="shared" si="26"/>
        <v>-7.3562500000000028</v>
      </c>
      <c r="AF135" s="789">
        <v>1</v>
      </c>
      <c r="AG135" s="789">
        <v>3</v>
      </c>
      <c r="AH135" s="789">
        <v>3</v>
      </c>
      <c r="AI135" s="820"/>
      <c r="AJ135" s="820">
        <f t="shared" si="36"/>
        <v>43.801249999999996</v>
      </c>
      <c r="AK135" s="821">
        <f t="shared" si="37"/>
        <v>51.157499999999999</v>
      </c>
      <c r="AL135" s="277"/>
      <c r="AM135" s="277"/>
      <c r="AN135" s="277"/>
      <c r="AO135" s="277"/>
      <c r="AP135" s="277"/>
      <c r="AQ135" s="277"/>
      <c r="AR135" s="277"/>
      <c r="AS135" s="277"/>
      <c r="AT135" s="277"/>
      <c r="AU135" s="277"/>
    </row>
    <row r="136" spans="1:47" s="271" customFormat="1">
      <c r="A136" s="818">
        <v>7</v>
      </c>
      <c r="B136" s="819">
        <v>1073010001</v>
      </c>
      <c r="C136" s="86" t="s">
        <v>187</v>
      </c>
      <c r="D136" s="86">
        <v>670</v>
      </c>
      <c r="E136" s="87">
        <v>49.34</v>
      </c>
      <c r="F136" s="540">
        <v>46.7</v>
      </c>
      <c r="G136" s="89">
        <f t="shared" si="27"/>
        <v>-2.6400000000000006</v>
      </c>
      <c r="H136" s="87">
        <v>51.82</v>
      </c>
      <c r="I136" s="540">
        <v>43.82</v>
      </c>
      <c r="J136" s="92">
        <f t="shared" si="28"/>
        <v>-8</v>
      </c>
      <c r="K136" s="87">
        <v>26.28</v>
      </c>
      <c r="L136" s="540">
        <v>30.68</v>
      </c>
      <c r="M136" s="93">
        <f t="shared" si="29"/>
        <v>4.3999999999999986</v>
      </c>
      <c r="N136" s="87">
        <v>48.55</v>
      </c>
      <c r="O136" s="540">
        <v>30.85</v>
      </c>
      <c r="P136" s="92">
        <f t="shared" si="30"/>
        <v>-17.699999999999996</v>
      </c>
      <c r="Q136" s="87">
        <v>39.340000000000003</v>
      </c>
      <c r="R136" s="540">
        <v>38.75</v>
      </c>
      <c r="S136" s="93">
        <f t="shared" si="31"/>
        <v>-0.59000000000000341</v>
      </c>
      <c r="T136" s="87">
        <v>61</v>
      </c>
      <c r="U136" s="540">
        <v>50.64</v>
      </c>
      <c r="V136" s="89">
        <f t="shared" si="32"/>
        <v>-10.36</v>
      </c>
      <c r="W136" s="87">
        <v>49.34</v>
      </c>
      <c r="X136" s="540">
        <v>51.02</v>
      </c>
      <c r="Y136" s="92">
        <f t="shared" si="33"/>
        <v>1.6799999999999997</v>
      </c>
      <c r="Z136" s="87">
        <v>55.16</v>
      </c>
      <c r="AA136" s="540">
        <v>54.77</v>
      </c>
      <c r="AB136" s="89">
        <f t="shared" si="34"/>
        <v>-0.38999999999999346</v>
      </c>
      <c r="AC136" s="404">
        <v>47.603750000000005</v>
      </c>
      <c r="AD136" s="405">
        <f t="shared" si="35"/>
        <v>43.403749999999995</v>
      </c>
      <c r="AE136" s="373">
        <f t="shared" si="26"/>
        <v>-4.2000000000000099</v>
      </c>
      <c r="AF136" s="789">
        <v>0</v>
      </c>
      <c r="AG136" s="789">
        <v>5</v>
      </c>
      <c r="AH136" s="789">
        <v>3</v>
      </c>
      <c r="AI136" s="820"/>
      <c r="AJ136" s="820">
        <f t="shared" si="36"/>
        <v>43.403749999999995</v>
      </c>
      <c r="AK136" s="821">
        <f t="shared" si="37"/>
        <v>47.603750000000005</v>
      </c>
    </row>
    <row r="137" spans="1:47" s="271" customFormat="1">
      <c r="A137" s="818">
        <v>8</v>
      </c>
      <c r="B137" s="819" t="s">
        <v>208</v>
      </c>
      <c r="C137" s="86" t="s">
        <v>209</v>
      </c>
      <c r="D137" s="86">
        <v>601</v>
      </c>
      <c r="E137" s="90">
        <v>54.68</v>
      </c>
      <c r="F137" s="596">
        <v>43.89</v>
      </c>
      <c r="G137" s="89">
        <f t="shared" si="27"/>
        <v>-10.79</v>
      </c>
      <c r="H137" s="90">
        <v>59.54</v>
      </c>
      <c r="I137" s="596">
        <v>43.95</v>
      </c>
      <c r="J137" s="92">
        <f t="shared" si="28"/>
        <v>-15.589999999999996</v>
      </c>
      <c r="K137" s="90">
        <v>34.43</v>
      </c>
      <c r="L137" s="596">
        <v>29.9</v>
      </c>
      <c r="M137" s="93">
        <f t="shared" si="29"/>
        <v>-4.5300000000000011</v>
      </c>
      <c r="N137" s="90">
        <v>60.47</v>
      </c>
      <c r="O137" s="596">
        <v>34.46</v>
      </c>
      <c r="P137" s="92">
        <f t="shared" si="30"/>
        <v>-26.009999999999998</v>
      </c>
      <c r="Q137" s="90">
        <v>44.16</v>
      </c>
      <c r="R137" s="596">
        <v>34.700000000000003</v>
      </c>
      <c r="S137" s="93">
        <f t="shared" si="31"/>
        <v>-9.4599999999999937</v>
      </c>
      <c r="T137" s="90">
        <v>56.85</v>
      </c>
      <c r="U137" s="596">
        <v>52.81</v>
      </c>
      <c r="V137" s="89">
        <f t="shared" si="32"/>
        <v>-4.0399999999999991</v>
      </c>
      <c r="W137" s="90">
        <v>52.19</v>
      </c>
      <c r="X137" s="596">
        <v>51.28</v>
      </c>
      <c r="Y137" s="92">
        <f t="shared" si="33"/>
        <v>-0.90999999999999659</v>
      </c>
      <c r="Z137" s="90">
        <v>55.89</v>
      </c>
      <c r="AA137" s="596">
        <v>55.19</v>
      </c>
      <c r="AB137" s="89">
        <f t="shared" si="34"/>
        <v>-0.70000000000000284</v>
      </c>
      <c r="AC137" s="404">
        <v>52.276249999999997</v>
      </c>
      <c r="AD137" s="405">
        <f t="shared" si="35"/>
        <v>43.272500000000001</v>
      </c>
      <c r="AE137" s="373">
        <f t="shared" si="26"/>
        <v>-9.0037499999999966</v>
      </c>
      <c r="AF137" s="789">
        <v>0</v>
      </c>
      <c r="AG137" s="789">
        <v>4</v>
      </c>
      <c r="AH137" s="789">
        <v>1</v>
      </c>
      <c r="AI137" s="820"/>
      <c r="AJ137" s="820">
        <f t="shared" si="36"/>
        <v>43.272500000000001</v>
      </c>
      <c r="AK137" s="821">
        <f t="shared" si="37"/>
        <v>52.276249999999997</v>
      </c>
      <c r="AL137" s="277"/>
      <c r="AM137" s="277"/>
      <c r="AN137" s="277"/>
      <c r="AO137" s="277"/>
      <c r="AP137" s="277"/>
      <c r="AQ137" s="277"/>
      <c r="AR137" s="277"/>
      <c r="AS137" s="277"/>
      <c r="AT137" s="277"/>
      <c r="AU137" s="277"/>
    </row>
    <row r="138" spans="1:47" s="271" customFormat="1">
      <c r="A138" s="818">
        <v>9</v>
      </c>
      <c r="B138" s="819" t="s">
        <v>254</v>
      </c>
      <c r="C138" s="86" t="s">
        <v>255</v>
      </c>
      <c r="D138" s="86">
        <v>601</v>
      </c>
      <c r="E138" s="90">
        <v>62.13</v>
      </c>
      <c r="F138" s="596">
        <v>41.3</v>
      </c>
      <c r="G138" s="89">
        <f t="shared" si="27"/>
        <v>-20.830000000000005</v>
      </c>
      <c r="H138" s="90">
        <v>57.2</v>
      </c>
      <c r="I138" s="596">
        <v>40.07</v>
      </c>
      <c r="J138" s="92">
        <f t="shared" si="28"/>
        <v>-17.130000000000003</v>
      </c>
      <c r="K138" s="90">
        <v>53.67</v>
      </c>
      <c r="L138" s="596">
        <v>30.83</v>
      </c>
      <c r="M138" s="93">
        <f t="shared" si="29"/>
        <v>-22.840000000000003</v>
      </c>
      <c r="N138" s="90">
        <v>51.89</v>
      </c>
      <c r="O138" s="596">
        <v>27.22</v>
      </c>
      <c r="P138" s="92">
        <f t="shared" si="30"/>
        <v>-24.67</v>
      </c>
      <c r="Q138" s="90">
        <v>54.94</v>
      </c>
      <c r="R138" s="596">
        <v>31.56</v>
      </c>
      <c r="S138" s="93">
        <f t="shared" si="31"/>
        <v>-23.38</v>
      </c>
      <c r="T138" s="90">
        <v>56.69</v>
      </c>
      <c r="U138" s="596">
        <v>50.3</v>
      </c>
      <c r="V138" s="89">
        <f t="shared" si="32"/>
        <v>-6.3900000000000006</v>
      </c>
      <c r="W138" s="90">
        <v>45.78</v>
      </c>
      <c r="X138" s="596">
        <v>47.41</v>
      </c>
      <c r="Y138" s="92">
        <f t="shared" si="33"/>
        <v>1.6299999999999955</v>
      </c>
      <c r="Z138" s="90">
        <v>59.47</v>
      </c>
      <c r="AA138" s="596">
        <v>52.59</v>
      </c>
      <c r="AB138" s="89">
        <f t="shared" si="34"/>
        <v>-6.8799999999999955</v>
      </c>
      <c r="AC138" s="404">
        <v>55.221250000000012</v>
      </c>
      <c r="AD138" s="405">
        <f t="shared" si="35"/>
        <v>40.160000000000011</v>
      </c>
      <c r="AE138" s="373">
        <f t="shared" si="26"/>
        <v>-15.061250000000001</v>
      </c>
      <c r="AF138" s="789">
        <v>0</v>
      </c>
      <c r="AG138" s="789">
        <v>1</v>
      </c>
      <c r="AH138" s="789">
        <v>0</v>
      </c>
      <c r="AI138" s="820"/>
      <c r="AJ138" s="820">
        <f t="shared" si="36"/>
        <v>40.160000000000011</v>
      </c>
      <c r="AK138" s="821">
        <f t="shared" si="37"/>
        <v>55.221249999999998</v>
      </c>
      <c r="AL138" s="277"/>
      <c r="AM138" s="277"/>
      <c r="AN138" s="277"/>
      <c r="AO138" s="277"/>
      <c r="AP138" s="277"/>
      <c r="AQ138" s="277"/>
      <c r="AR138" s="277"/>
      <c r="AS138" s="277"/>
      <c r="AT138" s="277"/>
      <c r="AU138" s="277"/>
    </row>
    <row r="139" spans="1:47" s="349" customFormat="1">
      <c r="A139" s="822">
        <v>1</v>
      </c>
      <c r="B139" s="823" t="s">
        <v>23</v>
      </c>
      <c r="C139" s="86" t="s">
        <v>24</v>
      </c>
      <c r="D139" s="86">
        <v>2768</v>
      </c>
      <c r="E139" s="87">
        <v>59.11</v>
      </c>
      <c r="F139" s="540">
        <v>58.09</v>
      </c>
      <c r="G139" s="89">
        <f t="shared" si="27"/>
        <v>-1.019999999999996</v>
      </c>
      <c r="H139" s="87">
        <v>61.83</v>
      </c>
      <c r="I139" s="540">
        <v>56.1</v>
      </c>
      <c r="J139" s="92">
        <f t="shared" si="28"/>
        <v>-5.7299999999999969</v>
      </c>
      <c r="K139" s="87">
        <v>55.17</v>
      </c>
      <c r="L139" s="540">
        <v>60.82</v>
      </c>
      <c r="M139" s="93">
        <f t="shared" si="29"/>
        <v>5.6499999999999986</v>
      </c>
      <c r="N139" s="87">
        <v>66.180000000000007</v>
      </c>
      <c r="O139" s="540">
        <v>54.22</v>
      </c>
      <c r="P139" s="92">
        <f t="shared" si="30"/>
        <v>-11.960000000000008</v>
      </c>
      <c r="Q139" s="87">
        <v>50.76</v>
      </c>
      <c r="R139" s="540">
        <v>48.95</v>
      </c>
      <c r="S139" s="93">
        <f t="shared" si="31"/>
        <v>-1.8099999999999952</v>
      </c>
      <c r="T139" s="87">
        <v>62.79</v>
      </c>
      <c r="U139" s="540">
        <v>64.27</v>
      </c>
      <c r="V139" s="89">
        <f t="shared" si="32"/>
        <v>1.4799999999999969</v>
      </c>
      <c r="W139" s="87">
        <v>52.11</v>
      </c>
      <c r="X139" s="540">
        <v>61.53</v>
      </c>
      <c r="Y139" s="92">
        <f t="shared" si="33"/>
        <v>9.4200000000000017</v>
      </c>
      <c r="Z139" s="87">
        <v>62.93</v>
      </c>
      <c r="AA139" s="540">
        <v>66.67</v>
      </c>
      <c r="AB139" s="89">
        <f t="shared" si="34"/>
        <v>3.740000000000002</v>
      </c>
      <c r="AC139" s="404">
        <v>58.860000000000007</v>
      </c>
      <c r="AD139" s="405">
        <f t="shared" si="35"/>
        <v>58.831250000000004</v>
      </c>
      <c r="AE139" s="373">
        <f t="shared" si="26"/>
        <v>-2.8750000000002274E-2</v>
      </c>
      <c r="AF139" s="789">
        <v>8</v>
      </c>
      <c r="AG139" s="789">
        <v>8</v>
      </c>
      <c r="AH139" s="789">
        <v>8</v>
      </c>
      <c r="AI139" s="374"/>
      <c r="AJ139" s="374">
        <f t="shared" si="36"/>
        <v>58.831250000000004</v>
      </c>
      <c r="AK139" s="375">
        <f t="shared" si="37"/>
        <v>58.860000000000007</v>
      </c>
    </row>
    <row r="140" spans="1:47" s="349" customFormat="1">
      <c r="A140" s="822">
        <v>2</v>
      </c>
      <c r="B140" s="823" t="s">
        <v>51</v>
      </c>
      <c r="C140" s="86" t="s">
        <v>52</v>
      </c>
      <c r="D140" s="86">
        <v>1514</v>
      </c>
      <c r="E140" s="90">
        <v>51.15</v>
      </c>
      <c r="F140" s="596">
        <v>52.78</v>
      </c>
      <c r="G140" s="89">
        <f t="shared" si="27"/>
        <v>1.6300000000000026</v>
      </c>
      <c r="H140" s="90">
        <v>54.16</v>
      </c>
      <c r="I140" s="596">
        <v>49.02</v>
      </c>
      <c r="J140" s="92">
        <f t="shared" si="28"/>
        <v>-5.1399999999999935</v>
      </c>
      <c r="K140" s="90">
        <v>33.590000000000003</v>
      </c>
      <c r="L140" s="596">
        <v>43.74</v>
      </c>
      <c r="M140" s="93">
        <f t="shared" si="29"/>
        <v>10.149999999999999</v>
      </c>
      <c r="N140" s="90">
        <v>56.26</v>
      </c>
      <c r="O140" s="596">
        <v>44.97</v>
      </c>
      <c r="P140" s="92">
        <f t="shared" si="30"/>
        <v>-11.29</v>
      </c>
      <c r="Q140" s="90">
        <v>41.66</v>
      </c>
      <c r="R140" s="596">
        <v>43.68</v>
      </c>
      <c r="S140" s="93">
        <f t="shared" si="31"/>
        <v>2.0200000000000031</v>
      </c>
      <c r="T140" s="90">
        <v>63.9</v>
      </c>
      <c r="U140" s="596">
        <v>61.66</v>
      </c>
      <c r="V140" s="89">
        <f t="shared" si="32"/>
        <v>-2.240000000000002</v>
      </c>
      <c r="W140" s="90">
        <v>50.61</v>
      </c>
      <c r="X140" s="596">
        <v>59.75</v>
      </c>
      <c r="Y140" s="92">
        <f t="shared" si="33"/>
        <v>9.14</v>
      </c>
      <c r="Z140" s="90">
        <v>59.51</v>
      </c>
      <c r="AA140" s="596">
        <v>62.84</v>
      </c>
      <c r="AB140" s="89">
        <f t="shared" si="34"/>
        <v>3.3300000000000054</v>
      </c>
      <c r="AC140" s="404">
        <v>51.354999999999997</v>
      </c>
      <c r="AD140" s="405">
        <f t="shared" si="35"/>
        <v>52.305000000000007</v>
      </c>
      <c r="AE140" s="373">
        <f t="shared" ref="AE140:AE141" si="38">AD140-AC140</f>
        <v>0.95000000000000995</v>
      </c>
      <c r="AF140" s="789">
        <v>8</v>
      </c>
      <c r="AG140" s="789">
        <v>8</v>
      </c>
      <c r="AH140" s="789">
        <v>8</v>
      </c>
      <c r="AI140" s="374"/>
      <c r="AJ140" s="374">
        <f t="shared" si="36"/>
        <v>52.305000000000007</v>
      </c>
      <c r="AK140" s="375">
        <f t="shared" si="37"/>
        <v>51.354999999999997</v>
      </c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</row>
    <row r="141" spans="1:47" s="349" customFormat="1">
      <c r="A141" s="822">
        <v>3</v>
      </c>
      <c r="B141" s="824" t="s">
        <v>97</v>
      </c>
      <c r="C141" s="105" t="s">
        <v>98</v>
      </c>
      <c r="D141" s="105">
        <v>2641</v>
      </c>
      <c r="E141" s="106">
        <v>58.31</v>
      </c>
      <c r="F141" s="619">
        <v>50.53</v>
      </c>
      <c r="G141" s="89">
        <f t="shared" si="27"/>
        <v>-7.7800000000000011</v>
      </c>
      <c r="H141" s="106">
        <v>59.66</v>
      </c>
      <c r="I141" s="619">
        <v>49.01</v>
      </c>
      <c r="J141" s="92">
        <f t="shared" si="28"/>
        <v>-10.649999999999999</v>
      </c>
      <c r="K141" s="106">
        <v>47.97</v>
      </c>
      <c r="L141" s="619">
        <v>38.590000000000003</v>
      </c>
      <c r="M141" s="93">
        <f t="shared" si="29"/>
        <v>-9.3799999999999955</v>
      </c>
      <c r="N141" s="106">
        <v>63.59</v>
      </c>
      <c r="O141" s="619">
        <v>40.47</v>
      </c>
      <c r="P141" s="92">
        <f t="shared" si="30"/>
        <v>-23.120000000000005</v>
      </c>
      <c r="Q141" s="106">
        <v>50.04</v>
      </c>
      <c r="R141" s="619">
        <v>40.950000000000003</v>
      </c>
      <c r="S141" s="93">
        <f t="shared" si="31"/>
        <v>-9.0899999999999963</v>
      </c>
      <c r="T141" s="106">
        <v>66.92</v>
      </c>
      <c r="U141" s="619">
        <v>58.4</v>
      </c>
      <c r="V141" s="89">
        <f t="shared" si="32"/>
        <v>-8.5200000000000031</v>
      </c>
      <c r="W141" s="106">
        <v>56.99</v>
      </c>
      <c r="X141" s="619">
        <v>57</v>
      </c>
      <c r="Y141" s="92">
        <f t="shared" si="33"/>
        <v>9.9999999999980105E-3</v>
      </c>
      <c r="Z141" s="106">
        <v>66.23</v>
      </c>
      <c r="AA141" s="619">
        <v>60.5</v>
      </c>
      <c r="AB141" s="89">
        <f t="shared" si="34"/>
        <v>-5.730000000000004</v>
      </c>
      <c r="AC141" s="799">
        <v>58.713750000000005</v>
      </c>
      <c r="AD141" s="405">
        <f t="shared" si="35"/>
        <v>49.431249999999999</v>
      </c>
      <c r="AE141" s="373">
        <f t="shared" si="38"/>
        <v>-9.282500000000006</v>
      </c>
      <c r="AF141" s="789">
        <v>8</v>
      </c>
      <c r="AG141" s="789">
        <v>8</v>
      </c>
      <c r="AH141" s="789">
        <v>8</v>
      </c>
      <c r="AI141" s="825"/>
      <c r="AJ141" s="374">
        <f t="shared" si="36"/>
        <v>49.431249999999999</v>
      </c>
      <c r="AK141" s="375">
        <f t="shared" si="37"/>
        <v>58.713750000000005</v>
      </c>
    </row>
    <row r="142" spans="1:47" ht="18" customHeight="1">
      <c r="A142" s="826"/>
      <c r="B142" s="827"/>
      <c r="C142" s="828"/>
      <c r="D142" s="828">
        <f>SUM(D14:D141)</f>
        <v>34389</v>
      </c>
      <c r="E142" s="829"/>
      <c r="F142" s="830"/>
      <c r="G142" s="831"/>
      <c r="H142" s="829"/>
      <c r="I142" s="830"/>
      <c r="J142" s="832"/>
      <c r="K142" s="829"/>
      <c r="L142" s="830"/>
      <c r="M142" s="833"/>
      <c r="N142" s="829"/>
      <c r="O142" s="830"/>
      <c r="P142" s="832"/>
      <c r="Q142" s="829"/>
      <c r="R142" s="830"/>
      <c r="S142" s="833"/>
      <c r="T142" s="829"/>
      <c r="U142" s="830"/>
      <c r="V142" s="831"/>
      <c r="W142" s="829"/>
      <c r="X142" s="830"/>
      <c r="Y142" s="832"/>
      <c r="Z142" s="829"/>
      <c r="AA142" s="830"/>
      <c r="AB142" s="831"/>
      <c r="AC142" s="834"/>
      <c r="AD142" s="835"/>
      <c r="AE142" s="609" t="s">
        <v>402</v>
      </c>
      <c r="AF142" s="836">
        <v>36</v>
      </c>
      <c r="AG142" s="836">
        <v>15</v>
      </c>
      <c r="AH142" s="836">
        <v>27</v>
      </c>
      <c r="AI142" s="609"/>
      <c r="AJ142" s="610"/>
      <c r="AK142" s="611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8" customHeight="1">
      <c r="A143" s="837"/>
      <c r="B143" s="838"/>
      <c r="C143" s="839"/>
      <c r="D143" s="840"/>
      <c r="E143" s="841"/>
      <c r="F143" s="842"/>
      <c r="G143" s="843"/>
      <c r="H143" s="841"/>
      <c r="I143" s="842"/>
      <c r="J143" s="844"/>
      <c r="K143" s="841"/>
      <c r="L143" s="842"/>
      <c r="M143" s="844"/>
      <c r="N143" s="841"/>
      <c r="O143" s="842"/>
      <c r="P143" s="844"/>
      <c r="Q143" s="841"/>
      <c r="R143" s="842"/>
      <c r="S143" s="844"/>
      <c r="T143" s="841"/>
      <c r="U143" s="842"/>
      <c r="V143" s="843"/>
      <c r="W143" s="841"/>
      <c r="X143" s="842"/>
      <c r="Y143" s="844"/>
      <c r="Z143" s="841"/>
      <c r="AA143" s="842"/>
      <c r="AB143" s="843"/>
      <c r="AC143" s="845"/>
      <c r="AD143" s="842"/>
      <c r="AE143" s="846" t="s">
        <v>403</v>
      </c>
      <c r="AF143" s="836">
        <v>21</v>
      </c>
      <c r="AG143" s="836">
        <v>9</v>
      </c>
      <c r="AH143" s="836">
        <v>10</v>
      </c>
    </row>
    <row r="144" spans="1:47" ht="18" customHeight="1">
      <c r="A144" s="837"/>
      <c r="B144" s="838"/>
      <c r="C144" s="839" t="s">
        <v>415</v>
      </c>
      <c r="D144" s="840"/>
      <c r="E144" s="841"/>
      <c r="F144" s="842"/>
      <c r="G144" s="843"/>
      <c r="H144" s="841"/>
      <c r="I144" s="842"/>
      <c r="J144" s="844"/>
      <c r="K144" s="841"/>
      <c r="L144" s="842"/>
      <c r="M144" s="844"/>
      <c r="N144" s="841"/>
      <c r="O144" s="842"/>
      <c r="P144" s="844"/>
      <c r="Q144" s="841"/>
      <c r="R144" s="842"/>
      <c r="S144" s="844"/>
      <c r="T144" s="841"/>
      <c r="U144" s="842"/>
      <c r="V144" s="843"/>
      <c r="W144" s="841"/>
      <c r="X144" s="842"/>
      <c r="Y144" s="844"/>
      <c r="Z144" s="841"/>
      <c r="AA144" s="842"/>
      <c r="AB144" s="843"/>
      <c r="AC144" s="845"/>
      <c r="AD144" s="842"/>
      <c r="AE144" s="846" t="s">
        <v>404</v>
      </c>
      <c r="AF144" s="836">
        <v>17</v>
      </c>
      <c r="AG144" s="836">
        <v>10</v>
      </c>
      <c r="AH144" s="836">
        <v>14</v>
      </c>
    </row>
    <row r="145" spans="1:47" s="235" customFormat="1" ht="18" customHeight="1">
      <c r="A145" s="837"/>
      <c r="B145" s="838"/>
      <c r="C145" s="839" t="s">
        <v>416</v>
      </c>
      <c r="D145" s="840"/>
      <c r="E145" s="841"/>
      <c r="F145" s="842"/>
      <c r="G145" s="843"/>
      <c r="H145" s="841"/>
      <c r="I145" s="842"/>
      <c r="J145" s="844"/>
      <c r="K145" s="841"/>
      <c r="L145" s="842"/>
      <c r="M145" s="844"/>
      <c r="N145" s="841"/>
      <c r="O145" s="842"/>
      <c r="P145" s="844"/>
      <c r="Q145" s="841"/>
      <c r="R145" s="842"/>
      <c r="S145" s="844"/>
      <c r="T145" s="841"/>
      <c r="U145" s="842"/>
      <c r="V145" s="843"/>
      <c r="W145" s="841"/>
      <c r="X145" s="842"/>
      <c r="Y145" s="844"/>
      <c r="Z145" s="841"/>
      <c r="AA145" s="842"/>
      <c r="AB145" s="843"/>
      <c r="AC145" s="845"/>
      <c r="AD145" s="842"/>
      <c r="AE145" s="846" t="s">
        <v>405</v>
      </c>
      <c r="AF145" s="836">
        <v>12</v>
      </c>
      <c r="AG145" s="836">
        <v>15</v>
      </c>
      <c r="AH145" s="836">
        <v>17</v>
      </c>
      <c r="AJ145" s="425"/>
      <c r="AK145" s="349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6" spans="1:47" s="235" customFormat="1" ht="18" customHeight="1">
      <c r="A146" s="837"/>
      <c r="B146" s="838"/>
      <c r="C146" s="839" t="s">
        <v>417</v>
      </c>
      <c r="D146" s="840"/>
      <c r="E146" s="841"/>
      <c r="F146" s="842"/>
      <c r="G146" s="843"/>
      <c r="H146" s="841"/>
      <c r="I146" s="842"/>
      <c r="J146" s="844"/>
      <c r="K146" s="841"/>
      <c r="L146" s="842"/>
      <c r="M146" s="844"/>
      <c r="N146" s="841"/>
      <c r="O146" s="842"/>
      <c r="P146" s="844"/>
      <c r="Q146" s="841"/>
      <c r="R146" s="842"/>
      <c r="S146" s="844"/>
      <c r="T146" s="841"/>
      <c r="U146" s="842"/>
      <c r="V146" s="843"/>
      <c r="W146" s="841"/>
      <c r="X146" s="842"/>
      <c r="Y146" s="844"/>
      <c r="Z146" s="841"/>
      <c r="AA146" s="842"/>
      <c r="AB146" s="843"/>
      <c r="AC146" s="845"/>
      <c r="AD146" s="842"/>
      <c r="AE146" s="846" t="s">
        <v>406</v>
      </c>
      <c r="AF146" s="836">
        <v>9</v>
      </c>
      <c r="AG146" s="836">
        <v>7</v>
      </c>
      <c r="AH146" s="836">
        <v>8</v>
      </c>
      <c r="AJ146" s="425"/>
      <c r="AK146" s="349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1:47" s="235" customFormat="1" ht="18" customHeight="1">
      <c r="A147" s="837"/>
      <c r="B147" s="838"/>
      <c r="C147" s="839" t="s">
        <v>418</v>
      </c>
      <c r="D147" s="840"/>
      <c r="E147" s="841"/>
      <c r="F147" s="842"/>
      <c r="G147" s="843"/>
      <c r="H147" s="841"/>
      <c r="I147" s="842"/>
      <c r="J147" s="844"/>
      <c r="K147" s="841"/>
      <c r="L147" s="842"/>
      <c r="M147" s="844"/>
      <c r="N147" s="841"/>
      <c r="O147" s="842"/>
      <c r="P147" s="844"/>
      <c r="Q147" s="841"/>
      <c r="R147" s="842"/>
      <c r="S147" s="844"/>
      <c r="T147" s="841"/>
      <c r="U147" s="842"/>
      <c r="V147" s="843"/>
      <c r="W147" s="841"/>
      <c r="X147" s="842"/>
      <c r="Y147" s="844"/>
      <c r="Z147" s="841"/>
      <c r="AA147" s="842"/>
      <c r="AB147" s="843"/>
      <c r="AC147" s="845"/>
      <c r="AD147" s="842"/>
      <c r="AE147" s="846" t="s">
        <v>407</v>
      </c>
      <c r="AF147" s="836">
        <v>8</v>
      </c>
      <c r="AG147" s="836">
        <v>13</v>
      </c>
      <c r="AH147" s="836">
        <v>10</v>
      </c>
      <c r="AJ147" s="425"/>
      <c r="AK147" s="349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1:47" s="235" customFormat="1" ht="18" customHeight="1">
      <c r="A148" s="837"/>
      <c r="B148" s="838"/>
      <c r="C148" s="839"/>
      <c r="D148" s="840"/>
      <c r="E148" s="841"/>
      <c r="F148" s="842"/>
      <c r="G148" s="843"/>
      <c r="H148" s="841"/>
      <c r="I148" s="842"/>
      <c r="J148" s="844"/>
      <c r="K148" s="841"/>
      <c r="L148" s="842"/>
      <c r="M148" s="844"/>
      <c r="N148" s="841"/>
      <c r="O148" s="842"/>
      <c r="P148" s="844"/>
      <c r="Q148" s="841"/>
      <c r="R148" s="842"/>
      <c r="S148" s="844"/>
      <c r="T148" s="841"/>
      <c r="U148" s="842"/>
      <c r="V148" s="843"/>
      <c r="W148" s="841"/>
      <c r="X148" s="842"/>
      <c r="Y148" s="844"/>
      <c r="Z148" s="841"/>
      <c r="AA148" s="842"/>
      <c r="AB148" s="843"/>
      <c r="AC148" s="845"/>
      <c r="AD148" s="842"/>
      <c r="AE148" s="846" t="s">
        <v>408</v>
      </c>
      <c r="AF148" s="836">
        <v>8</v>
      </c>
      <c r="AG148" s="836">
        <v>14</v>
      </c>
      <c r="AH148" s="836">
        <v>15</v>
      </c>
      <c r="AJ148" s="425"/>
      <c r="AK148" s="349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1:47" s="235" customFormat="1" ht="18" customHeight="1">
      <c r="A149" s="837"/>
      <c r="B149" s="838"/>
      <c r="C149" s="839"/>
      <c r="D149" s="840"/>
      <c r="E149" s="841"/>
      <c r="F149" s="842"/>
      <c r="G149" s="843"/>
      <c r="H149" s="841"/>
      <c r="I149" s="842"/>
      <c r="J149" s="844"/>
      <c r="K149" s="841"/>
      <c r="L149" s="842"/>
      <c r="M149" s="844"/>
      <c r="N149" s="841"/>
      <c r="O149" s="842"/>
      <c r="P149" s="844"/>
      <c r="Q149" s="841"/>
      <c r="R149" s="842"/>
      <c r="S149" s="844"/>
      <c r="T149" s="841"/>
      <c r="U149" s="842"/>
      <c r="V149" s="843"/>
      <c r="W149" s="841"/>
      <c r="X149" s="842"/>
      <c r="Y149" s="844"/>
      <c r="Z149" s="841"/>
      <c r="AA149" s="842"/>
      <c r="AB149" s="843"/>
      <c r="AC149" s="845"/>
      <c r="AD149" s="842"/>
      <c r="AE149" s="846" t="s">
        <v>409</v>
      </c>
      <c r="AF149" s="836">
        <v>3</v>
      </c>
      <c r="AG149" s="836">
        <v>18</v>
      </c>
      <c r="AH149" s="836">
        <v>9</v>
      </c>
      <c r="AJ149" s="425"/>
      <c r="AK149" s="349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1:47" s="235" customFormat="1" ht="18" customHeight="1">
      <c r="A150" s="837"/>
      <c r="B150" s="838"/>
      <c r="C150" s="839"/>
      <c r="D150" s="840"/>
      <c r="E150" s="841"/>
      <c r="F150" s="842"/>
      <c r="G150" s="843"/>
      <c r="H150" s="841"/>
      <c r="I150" s="842"/>
      <c r="J150" s="844"/>
      <c r="K150" s="841"/>
      <c r="L150" s="842"/>
      <c r="M150" s="844"/>
      <c r="N150" s="841"/>
      <c r="O150" s="842"/>
      <c r="P150" s="844"/>
      <c r="Q150" s="841"/>
      <c r="R150" s="842"/>
      <c r="S150" s="844"/>
      <c r="T150" s="841"/>
      <c r="U150" s="842"/>
      <c r="V150" s="843"/>
      <c r="W150" s="841"/>
      <c r="X150" s="842"/>
      <c r="Y150" s="844"/>
      <c r="Z150" s="841"/>
      <c r="AA150" s="842"/>
      <c r="AB150" s="843"/>
      <c r="AC150" s="845"/>
      <c r="AD150" s="842"/>
      <c r="AE150" s="846" t="s">
        <v>410</v>
      </c>
      <c r="AF150" s="836">
        <v>10</v>
      </c>
      <c r="AG150" s="836">
        <v>23</v>
      </c>
      <c r="AH150" s="836">
        <v>14</v>
      </c>
      <c r="AJ150" s="425"/>
      <c r="AK150" s="349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</row>
    <row r="151" spans="1:47" s="235" customFormat="1" ht="18" customHeight="1">
      <c r="A151" s="837"/>
      <c r="B151" s="838"/>
      <c r="C151" s="839"/>
      <c r="D151" s="840"/>
      <c r="E151" s="841"/>
      <c r="F151" s="842"/>
      <c r="G151" s="843"/>
      <c r="H151" s="841"/>
      <c r="I151" s="842"/>
      <c r="J151" s="844"/>
      <c r="K151" s="841"/>
      <c r="L151" s="842"/>
      <c r="M151" s="844"/>
      <c r="N151" s="841"/>
      <c r="O151" s="842"/>
      <c r="P151" s="844"/>
      <c r="Q151" s="841"/>
      <c r="R151" s="842"/>
      <c r="S151" s="844"/>
      <c r="T151" s="841"/>
      <c r="U151" s="842"/>
      <c r="V151" s="843"/>
      <c r="W151" s="841"/>
      <c r="X151" s="842"/>
      <c r="Y151" s="844"/>
      <c r="Z151" s="841"/>
      <c r="AA151" s="842"/>
      <c r="AB151" s="843"/>
      <c r="AC151" s="845"/>
      <c r="AD151" s="842"/>
      <c r="AE151" s="846"/>
      <c r="AF151" s="836">
        <v>124</v>
      </c>
      <c r="AG151" s="836">
        <v>124</v>
      </c>
      <c r="AH151" s="836">
        <v>124</v>
      </c>
      <c r="AJ151" s="425"/>
      <c r="AK151" s="349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:47" s="235" customFormat="1">
      <c r="A152" s="847"/>
      <c r="B152" s="848"/>
      <c r="C152" s="12"/>
      <c r="D152" s="94"/>
      <c r="E152" s="109"/>
      <c r="F152" s="110"/>
      <c r="G152" s="111"/>
      <c r="H152" s="109"/>
      <c r="I152" s="110"/>
      <c r="J152" s="112"/>
      <c r="K152" s="109"/>
      <c r="L152" s="110"/>
      <c r="M152" s="112"/>
      <c r="N152" s="109"/>
      <c r="O152" s="110"/>
      <c r="P152" s="112"/>
      <c r="Q152" s="109"/>
      <c r="R152" s="110"/>
      <c r="S152" s="112"/>
      <c r="T152" s="109"/>
      <c r="U152" s="110"/>
      <c r="V152" s="111"/>
      <c r="W152" s="109"/>
      <c r="X152" s="110"/>
      <c r="Y152" s="112"/>
      <c r="Z152" s="109"/>
      <c r="AA152" s="110"/>
      <c r="AB152" s="111"/>
      <c r="AC152" s="292"/>
      <c r="AD152" s="110"/>
      <c r="AJ152" s="425"/>
      <c r="AK152" s="349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1:47">
      <c r="D153" s="94"/>
    </row>
    <row r="154" spans="1:47">
      <c r="D154" s="94"/>
    </row>
    <row r="155" spans="1:47">
      <c r="D155" s="94"/>
    </row>
    <row r="156" spans="1:47" s="235" customFormat="1">
      <c r="A156" s="847"/>
      <c r="B156" s="848"/>
      <c r="C156" s="12"/>
      <c r="D156" s="94"/>
      <c r="E156" s="109"/>
      <c r="F156" s="110"/>
      <c r="G156" s="111"/>
      <c r="H156" s="109"/>
      <c r="I156" s="110"/>
      <c r="J156" s="112"/>
      <c r="K156" s="109"/>
      <c r="L156" s="110"/>
      <c r="M156" s="112"/>
      <c r="N156" s="109"/>
      <c r="O156" s="110"/>
      <c r="P156" s="112"/>
      <c r="Q156" s="109"/>
      <c r="R156" s="110"/>
      <c r="S156" s="112"/>
      <c r="T156" s="109"/>
      <c r="U156" s="110"/>
      <c r="V156" s="111"/>
      <c r="W156" s="109"/>
      <c r="X156" s="110"/>
      <c r="Y156" s="112"/>
      <c r="Z156" s="109"/>
      <c r="AA156" s="110"/>
      <c r="AB156" s="111"/>
      <c r="AC156" s="292"/>
      <c r="AD156" s="110"/>
      <c r="AJ156" s="425"/>
      <c r="AK156" s="349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47">
      <c r="D157" s="94"/>
    </row>
    <row r="158" spans="1:47">
      <c r="D158" s="94"/>
    </row>
    <row r="159" spans="1:47">
      <c r="D159" s="94"/>
    </row>
    <row r="160" spans="1:47">
      <c r="D160" s="94"/>
    </row>
    <row r="161" spans="1:47">
      <c r="D161" s="94"/>
    </row>
    <row r="162" spans="1:47" s="292" customFormat="1">
      <c r="A162" s="847"/>
      <c r="B162" s="848"/>
      <c r="C162" s="12"/>
      <c r="D162" s="849"/>
      <c r="E162" s="109"/>
      <c r="F162" s="110"/>
      <c r="G162" s="111"/>
      <c r="H162" s="109"/>
      <c r="I162" s="110"/>
      <c r="J162" s="112"/>
      <c r="K162" s="109"/>
      <c r="L162" s="110"/>
      <c r="M162" s="112"/>
      <c r="N162" s="109"/>
      <c r="O162" s="110"/>
      <c r="P162" s="112"/>
      <c r="Q162" s="109"/>
      <c r="R162" s="110"/>
      <c r="S162" s="112"/>
      <c r="T162" s="109"/>
      <c r="U162" s="110"/>
      <c r="V162" s="111"/>
      <c r="W162" s="109"/>
      <c r="X162" s="110"/>
      <c r="Y162" s="112"/>
      <c r="Z162" s="109"/>
      <c r="AA162" s="110"/>
      <c r="AB162" s="111"/>
      <c r="AD162" s="110"/>
      <c r="AE162" s="235"/>
      <c r="AF162" s="235"/>
      <c r="AG162" s="235"/>
      <c r="AH162" s="235"/>
      <c r="AI162" s="235"/>
      <c r="AJ162" s="425"/>
      <c r="AK162" s="349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1:47" s="292" customFormat="1">
      <c r="A163" s="847"/>
      <c r="B163" s="848"/>
      <c r="C163" s="12"/>
      <c r="D163" s="849"/>
      <c r="E163" s="109"/>
      <c r="F163" s="110"/>
      <c r="G163" s="111"/>
      <c r="H163" s="109"/>
      <c r="I163" s="110"/>
      <c r="J163" s="112"/>
      <c r="K163" s="109"/>
      <c r="L163" s="110"/>
      <c r="M163" s="112"/>
      <c r="N163" s="109"/>
      <c r="O163" s="110"/>
      <c r="P163" s="112"/>
      <c r="Q163" s="109"/>
      <c r="R163" s="110"/>
      <c r="S163" s="112"/>
      <c r="T163" s="109"/>
      <c r="U163" s="110"/>
      <c r="V163" s="111"/>
      <c r="W163" s="109"/>
      <c r="X163" s="110"/>
      <c r="Y163" s="112"/>
      <c r="Z163" s="109"/>
      <c r="AA163" s="110"/>
      <c r="AB163" s="111"/>
      <c r="AD163" s="110"/>
      <c r="AE163" s="235"/>
      <c r="AF163" s="235"/>
      <c r="AG163" s="235"/>
      <c r="AH163" s="235"/>
      <c r="AI163" s="235"/>
      <c r="AJ163" s="425"/>
      <c r="AK163" s="349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1:47" s="292" customFormat="1">
      <c r="A164" s="847"/>
      <c r="B164" s="848"/>
      <c r="C164" s="12"/>
      <c r="D164" s="849"/>
      <c r="E164" s="109"/>
      <c r="F164" s="110"/>
      <c r="G164" s="111"/>
      <c r="H164" s="109"/>
      <c r="I164" s="110"/>
      <c r="J164" s="112"/>
      <c r="K164" s="109"/>
      <c r="L164" s="110"/>
      <c r="M164" s="112"/>
      <c r="N164" s="109"/>
      <c r="O164" s="110"/>
      <c r="P164" s="112"/>
      <c r="Q164" s="109"/>
      <c r="R164" s="110"/>
      <c r="S164" s="112"/>
      <c r="T164" s="109"/>
      <c r="U164" s="110"/>
      <c r="V164" s="111"/>
      <c r="W164" s="109"/>
      <c r="X164" s="110"/>
      <c r="Y164" s="112"/>
      <c r="Z164" s="109"/>
      <c r="AA164" s="110"/>
      <c r="AB164" s="111"/>
      <c r="AD164" s="110"/>
      <c r="AE164" s="235"/>
      <c r="AF164" s="235"/>
      <c r="AG164" s="235"/>
      <c r="AH164" s="235"/>
      <c r="AI164" s="235"/>
      <c r="AJ164" s="425"/>
      <c r="AK164" s="349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s="292" customFormat="1">
      <c r="A165" s="847"/>
      <c r="B165" s="848"/>
      <c r="C165" s="12"/>
      <c r="D165" s="849"/>
      <c r="E165" s="109"/>
      <c r="F165" s="110"/>
      <c r="G165" s="111"/>
      <c r="H165" s="109"/>
      <c r="I165" s="110"/>
      <c r="J165" s="112"/>
      <c r="K165" s="109"/>
      <c r="L165" s="110"/>
      <c r="M165" s="112"/>
      <c r="N165" s="109"/>
      <c r="O165" s="110"/>
      <c r="P165" s="112"/>
      <c r="Q165" s="109"/>
      <c r="R165" s="110"/>
      <c r="S165" s="112"/>
      <c r="T165" s="109"/>
      <c r="U165" s="110"/>
      <c r="V165" s="111"/>
      <c r="W165" s="109"/>
      <c r="X165" s="110"/>
      <c r="Y165" s="112"/>
      <c r="Z165" s="109"/>
      <c r="AA165" s="110"/>
      <c r="AB165" s="111"/>
      <c r="AD165" s="110"/>
      <c r="AE165" s="235"/>
      <c r="AF165" s="235"/>
      <c r="AG165" s="235"/>
      <c r="AH165" s="235"/>
      <c r="AI165" s="235"/>
      <c r="AJ165" s="425"/>
      <c r="AK165" s="349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47" s="292" customFormat="1">
      <c r="A166" s="847"/>
      <c r="B166" s="848"/>
      <c r="C166" s="12"/>
      <c r="D166" s="849"/>
      <c r="E166" s="109"/>
      <c r="F166" s="110"/>
      <c r="G166" s="111"/>
      <c r="H166" s="109"/>
      <c r="I166" s="110"/>
      <c r="J166" s="112"/>
      <c r="K166" s="109"/>
      <c r="L166" s="110"/>
      <c r="M166" s="112"/>
      <c r="N166" s="109"/>
      <c r="O166" s="110"/>
      <c r="P166" s="112"/>
      <c r="Q166" s="109"/>
      <c r="R166" s="110"/>
      <c r="S166" s="112"/>
      <c r="T166" s="109"/>
      <c r="U166" s="110"/>
      <c r="V166" s="111"/>
      <c r="W166" s="109"/>
      <c r="X166" s="110"/>
      <c r="Y166" s="112"/>
      <c r="Z166" s="109"/>
      <c r="AA166" s="110"/>
      <c r="AB166" s="111"/>
      <c r="AD166" s="110"/>
      <c r="AE166" s="235"/>
      <c r="AF166" s="235"/>
      <c r="AG166" s="235"/>
      <c r="AH166" s="235"/>
      <c r="AI166" s="235"/>
      <c r="AJ166" s="425"/>
      <c r="AK166" s="349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1:47" s="292" customFormat="1">
      <c r="A167" s="847"/>
      <c r="B167" s="848"/>
      <c r="C167" s="12"/>
      <c r="D167" s="849"/>
      <c r="E167" s="109"/>
      <c r="F167" s="110"/>
      <c r="G167" s="111"/>
      <c r="H167" s="109"/>
      <c r="I167" s="110"/>
      <c r="J167" s="112"/>
      <c r="K167" s="109"/>
      <c r="L167" s="110"/>
      <c r="M167" s="112"/>
      <c r="N167" s="109"/>
      <c r="O167" s="110"/>
      <c r="P167" s="112"/>
      <c r="Q167" s="109"/>
      <c r="R167" s="110"/>
      <c r="S167" s="112"/>
      <c r="T167" s="109"/>
      <c r="U167" s="110"/>
      <c r="V167" s="111"/>
      <c r="W167" s="109"/>
      <c r="X167" s="110"/>
      <c r="Y167" s="112"/>
      <c r="Z167" s="109"/>
      <c r="AA167" s="110"/>
      <c r="AB167" s="111"/>
      <c r="AD167" s="110"/>
      <c r="AE167" s="235"/>
      <c r="AF167" s="235"/>
      <c r="AG167" s="235"/>
      <c r="AH167" s="235"/>
      <c r="AI167" s="235"/>
      <c r="AJ167" s="425"/>
      <c r="AK167" s="349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1:47" s="292" customFormat="1">
      <c r="A168" s="847"/>
      <c r="B168" s="848"/>
      <c r="C168" s="12"/>
      <c r="D168" s="849"/>
      <c r="E168" s="109"/>
      <c r="F168" s="110"/>
      <c r="G168" s="111"/>
      <c r="H168" s="109"/>
      <c r="I168" s="110"/>
      <c r="J168" s="112"/>
      <c r="K168" s="109"/>
      <c r="L168" s="110"/>
      <c r="M168" s="112"/>
      <c r="N168" s="109"/>
      <c r="O168" s="110"/>
      <c r="P168" s="112"/>
      <c r="Q168" s="109"/>
      <c r="R168" s="110"/>
      <c r="S168" s="112"/>
      <c r="T168" s="109"/>
      <c r="U168" s="110"/>
      <c r="V168" s="111"/>
      <c r="W168" s="109"/>
      <c r="X168" s="110"/>
      <c r="Y168" s="112"/>
      <c r="Z168" s="109"/>
      <c r="AA168" s="110"/>
      <c r="AB168" s="111"/>
      <c r="AD168" s="110"/>
      <c r="AE168" s="235"/>
      <c r="AF168" s="235"/>
      <c r="AG168" s="235"/>
      <c r="AH168" s="235"/>
      <c r="AI168" s="235"/>
      <c r="AJ168" s="425"/>
      <c r="AK168" s="349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1:47" s="292" customFormat="1">
      <c r="A169" s="847"/>
      <c r="B169" s="848"/>
      <c r="C169" s="12"/>
      <c r="D169" s="849"/>
      <c r="E169" s="109"/>
      <c r="F169" s="110"/>
      <c r="G169" s="111"/>
      <c r="H169" s="109"/>
      <c r="I169" s="110"/>
      <c r="J169" s="112"/>
      <c r="K169" s="109"/>
      <c r="L169" s="110"/>
      <c r="M169" s="112"/>
      <c r="N169" s="109"/>
      <c r="O169" s="110"/>
      <c r="P169" s="112"/>
      <c r="Q169" s="109"/>
      <c r="R169" s="110"/>
      <c r="S169" s="112"/>
      <c r="T169" s="109"/>
      <c r="U169" s="110"/>
      <c r="V169" s="111"/>
      <c r="W169" s="109"/>
      <c r="X169" s="110"/>
      <c r="Y169" s="112"/>
      <c r="Z169" s="109"/>
      <c r="AA169" s="110"/>
      <c r="AB169" s="111"/>
      <c r="AD169" s="110"/>
      <c r="AE169" s="235"/>
      <c r="AF169" s="235"/>
      <c r="AG169" s="235"/>
      <c r="AH169" s="235"/>
      <c r="AI169" s="235"/>
      <c r="AJ169" s="425"/>
      <c r="AK169" s="349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</sheetData>
  <mergeCells count="18">
    <mergeCell ref="AC5:AD5"/>
    <mergeCell ref="AF5:AH5"/>
    <mergeCell ref="A8:C8"/>
    <mergeCell ref="A1:AH1"/>
    <mergeCell ref="A2:AH2"/>
    <mergeCell ref="A3:AH3"/>
    <mergeCell ref="A5:A7"/>
    <mergeCell ref="C5:C7"/>
    <mergeCell ref="E5:F5"/>
    <mergeCell ref="H5:I5"/>
    <mergeCell ref="K5:L5"/>
    <mergeCell ref="N5:O5"/>
    <mergeCell ref="Q5:R5"/>
    <mergeCell ref="A9:C9"/>
    <mergeCell ref="A10:C10"/>
    <mergeCell ref="T5:U5"/>
    <mergeCell ref="W5:X5"/>
    <mergeCell ref="Z5:AA5"/>
  </mergeCells>
  <pageMargins left="0" right="0" top="0.43307086614173229" bottom="0.31496062992125984" header="0.31496062992125984" footer="0.31496062992125984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9"/>
  <sheetViews>
    <sheetView view="pageBreakPreview" topLeftCell="A14" zoomScaleNormal="110" zoomScaleSheetLayoutView="100" workbookViewId="0">
      <selection sqref="A1:Y24"/>
    </sheetView>
  </sheetViews>
  <sheetFormatPr defaultRowHeight="18.75"/>
  <cols>
    <col min="1" max="1" width="3.625" style="12" customWidth="1"/>
    <col min="2" max="2" width="0.125" style="108" hidden="1" customWidth="1"/>
    <col min="3" max="3" width="15.875" style="12" customWidth="1"/>
    <col min="4" max="4" width="5.25" style="109" bestFit="1" customWidth="1"/>
    <col min="5" max="5" width="5.875" style="110" bestFit="1" customWidth="1"/>
    <col min="6" max="6" width="5.25" style="109" bestFit="1" customWidth="1"/>
    <col min="7" max="7" width="5.875" style="110" bestFit="1" customWidth="1"/>
    <col min="8" max="8" width="5.25" style="109" bestFit="1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5.25" style="235" bestFit="1" customWidth="1"/>
    <col min="23" max="23" width="5" style="235" bestFit="1" customWidth="1"/>
    <col min="24" max="24" width="5.25" style="235" bestFit="1" customWidth="1"/>
    <col min="25" max="25" width="6.625" style="235" bestFit="1" customWidth="1"/>
    <col min="26" max="28" width="5.625" style="94" customWidth="1"/>
    <col min="29" max="31" width="5.625" style="12" customWidth="1"/>
    <col min="32" max="16384" width="9" style="12"/>
  </cols>
  <sheetData>
    <row r="1" spans="1:35" s="2" customFormat="1" ht="21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284"/>
      <c r="AA1" s="284"/>
      <c r="AB1" s="284"/>
    </row>
    <row r="2" spans="1:35" s="2" customFormat="1" ht="21" customHeight="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284"/>
      <c r="AA2" s="284"/>
      <c r="AB2" s="284"/>
    </row>
    <row r="3" spans="1:35" s="4" customFormat="1" ht="21.75" customHeight="1">
      <c r="A3" s="861" t="s">
        <v>319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665"/>
      <c r="AA3" s="665"/>
      <c r="AB3" s="665"/>
    </row>
    <row r="4" spans="1:35" ht="20.25" customHeight="1">
      <c r="A4" s="950" t="s">
        <v>388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</row>
    <row r="5" spans="1:35" ht="21" customHeight="1">
      <c r="A5" s="945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389</v>
      </c>
      <c r="S5" s="857"/>
      <c r="T5" s="858" t="s">
        <v>282</v>
      </c>
      <c r="U5" s="858"/>
      <c r="V5" s="565" t="s">
        <v>6</v>
      </c>
      <c r="W5" s="942" t="s">
        <v>341</v>
      </c>
      <c r="X5" s="943"/>
      <c r="Y5" s="944"/>
    </row>
    <row r="6" spans="1:35" ht="21" customHeight="1">
      <c r="A6" s="946"/>
      <c r="B6" s="350" t="s">
        <v>15</v>
      </c>
      <c r="C6" s="926"/>
      <c r="D6" s="351" t="s">
        <v>16</v>
      </c>
      <c r="E6" s="566" t="s">
        <v>17</v>
      </c>
      <c r="F6" s="351" t="s">
        <v>16</v>
      </c>
      <c r="G6" s="566" t="s">
        <v>17</v>
      </c>
      <c r="H6" s="351" t="s">
        <v>16</v>
      </c>
      <c r="I6" s="566" t="s">
        <v>17</v>
      </c>
      <c r="J6" s="351" t="s">
        <v>16</v>
      </c>
      <c r="K6" s="566" t="s">
        <v>17</v>
      </c>
      <c r="L6" s="351" t="s">
        <v>16</v>
      </c>
      <c r="M6" s="566" t="s">
        <v>17</v>
      </c>
      <c r="N6" s="351" t="s">
        <v>16</v>
      </c>
      <c r="O6" s="566" t="s">
        <v>17</v>
      </c>
      <c r="P6" s="351" t="s">
        <v>16</v>
      </c>
      <c r="Q6" s="566" t="s">
        <v>17</v>
      </c>
      <c r="R6" s="351" t="s">
        <v>16</v>
      </c>
      <c r="S6" s="566" t="s">
        <v>17</v>
      </c>
      <c r="T6" s="354" t="s">
        <v>300</v>
      </c>
      <c r="U6" s="567" t="s">
        <v>343</v>
      </c>
      <c r="V6" s="353" t="s">
        <v>18</v>
      </c>
      <c r="W6" s="568" t="s">
        <v>344</v>
      </c>
      <c r="X6" s="569" t="s">
        <v>345</v>
      </c>
      <c r="Y6" s="570" t="s">
        <v>346</v>
      </c>
    </row>
    <row r="7" spans="1:35" s="66" customFormat="1" ht="21" customHeight="1">
      <c r="A7" s="529"/>
      <c r="B7" s="571"/>
      <c r="C7" s="529" t="s">
        <v>21</v>
      </c>
      <c r="D7" s="528">
        <v>50.04</v>
      </c>
      <c r="E7" s="529">
        <v>45.68</v>
      </c>
      <c r="F7" s="528">
        <v>52.22</v>
      </c>
      <c r="G7" s="529">
        <v>44.22</v>
      </c>
      <c r="H7" s="528">
        <v>38.369999999999997</v>
      </c>
      <c r="I7" s="529">
        <v>36.99</v>
      </c>
      <c r="J7" s="530">
        <v>52.4</v>
      </c>
      <c r="K7" s="531">
        <v>35.770000000000003</v>
      </c>
      <c r="L7" s="528">
        <v>40.82</v>
      </c>
      <c r="M7" s="529">
        <v>37.46</v>
      </c>
      <c r="N7" s="528">
        <v>58.87</v>
      </c>
      <c r="O7" s="529">
        <v>54.84</v>
      </c>
      <c r="P7" s="528">
        <v>46.75</v>
      </c>
      <c r="Q7" s="529">
        <v>52.27</v>
      </c>
      <c r="R7" s="528">
        <v>55.38</v>
      </c>
      <c r="S7" s="529">
        <v>53.85</v>
      </c>
      <c r="T7" s="530">
        <v>49.36</v>
      </c>
      <c r="U7" s="531">
        <f t="shared" ref="U7:U19" si="0">SUM(E7+G7+I7+K7+M7+O7+Q7+S7)/8</f>
        <v>45.135000000000005</v>
      </c>
      <c r="V7" s="532">
        <f>U7-T7</f>
        <v>-4.2249999999999943</v>
      </c>
      <c r="W7" s="572"/>
      <c r="X7" s="573"/>
      <c r="Y7" s="574"/>
      <c r="Z7" s="94"/>
      <c r="AA7" s="94"/>
      <c r="AB7" s="94"/>
    </row>
    <row r="8" spans="1:35" s="75" customFormat="1" ht="21" customHeight="1">
      <c r="A8" s="575"/>
      <c r="B8" s="576"/>
      <c r="C8" s="575" t="s">
        <v>20</v>
      </c>
      <c r="D8" s="577">
        <v>49.51</v>
      </c>
      <c r="E8" s="575">
        <v>44.01</v>
      </c>
      <c r="F8" s="577">
        <v>51.08</v>
      </c>
      <c r="G8" s="575">
        <v>42.57</v>
      </c>
      <c r="H8" s="577">
        <v>37.119999999999997</v>
      </c>
      <c r="I8" s="575">
        <v>34.03</v>
      </c>
      <c r="J8" s="577">
        <v>51.69</v>
      </c>
      <c r="K8" s="575">
        <v>33.83</v>
      </c>
      <c r="L8" s="577">
        <v>40.450000000000003</v>
      </c>
      <c r="M8" s="575">
        <v>36.090000000000003</v>
      </c>
      <c r="N8" s="577">
        <v>58.17</v>
      </c>
      <c r="O8" s="575">
        <v>53.38</v>
      </c>
      <c r="P8" s="578">
        <v>46.2</v>
      </c>
      <c r="Q8" s="579">
        <v>50.7</v>
      </c>
      <c r="R8" s="577">
        <v>54.45</v>
      </c>
      <c r="S8" s="579">
        <v>52.2</v>
      </c>
      <c r="T8" s="578">
        <v>48.58</v>
      </c>
      <c r="U8" s="579">
        <f t="shared" si="0"/>
        <v>43.35125</v>
      </c>
      <c r="V8" s="373">
        <f t="shared" ref="V8:V19" si="1">U8-T8</f>
        <v>-5.228749999999998</v>
      </c>
      <c r="W8" s="580"/>
      <c r="X8" s="581"/>
      <c r="Y8" s="582"/>
      <c r="Z8" s="94"/>
      <c r="AA8" s="94"/>
      <c r="AB8" s="94"/>
    </row>
    <row r="9" spans="1:35" s="83" customFormat="1" ht="21" customHeight="1">
      <c r="A9" s="583"/>
      <c r="B9" s="584"/>
      <c r="C9" s="583" t="s">
        <v>22</v>
      </c>
      <c r="D9" s="535">
        <v>55.01</v>
      </c>
      <c r="E9" s="536">
        <v>47.37</v>
      </c>
      <c r="F9" s="535">
        <v>56.2</v>
      </c>
      <c r="G9" s="536">
        <v>45.44</v>
      </c>
      <c r="H9" s="535">
        <v>41.2</v>
      </c>
      <c r="I9" s="536">
        <v>37.53</v>
      </c>
      <c r="J9" s="535">
        <v>59.96</v>
      </c>
      <c r="K9" s="536">
        <v>37.15</v>
      </c>
      <c r="L9" s="535">
        <v>44.48</v>
      </c>
      <c r="M9" s="536">
        <v>38.81</v>
      </c>
      <c r="N9" s="535">
        <v>63.07</v>
      </c>
      <c r="O9" s="536">
        <v>56.33</v>
      </c>
      <c r="P9" s="535">
        <v>51.8</v>
      </c>
      <c r="Q9" s="536">
        <v>54.41</v>
      </c>
      <c r="R9" s="535">
        <v>60.81</v>
      </c>
      <c r="S9" s="536">
        <v>58.77</v>
      </c>
      <c r="T9" s="535">
        <v>54.07</v>
      </c>
      <c r="U9" s="536">
        <f t="shared" si="0"/>
        <v>46.976249999999993</v>
      </c>
      <c r="V9" s="373">
        <f t="shared" si="1"/>
        <v>-7.0937500000000071</v>
      </c>
      <c r="W9" s="580"/>
      <c r="X9" s="581"/>
      <c r="Y9" s="582"/>
      <c r="Z9" s="94"/>
      <c r="AA9" s="94"/>
      <c r="AB9" s="94"/>
    </row>
    <row r="10" spans="1:35" ht="21" customHeight="1">
      <c r="A10" s="585">
        <v>1</v>
      </c>
      <c r="B10" s="586" t="s">
        <v>97</v>
      </c>
      <c r="C10" s="587" t="s">
        <v>98</v>
      </c>
      <c r="D10" s="588">
        <v>58.31</v>
      </c>
      <c r="E10" s="589">
        <v>50.53</v>
      </c>
      <c r="F10" s="588">
        <v>59.66</v>
      </c>
      <c r="G10" s="589">
        <v>49.01</v>
      </c>
      <c r="H10" s="588">
        <v>47.97</v>
      </c>
      <c r="I10" s="589">
        <v>38.590000000000003</v>
      </c>
      <c r="J10" s="588">
        <v>63.59</v>
      </c>
      <c r="K10" s="589">
        <v>40.47</v>
      </c>
      <c r="L10" s="588">
        <v>50.04</v>
      </c>
      <c r="M10" s="589">
        <v>40.950000000000003</v>
      </c>
      <c r="N10" s="588">
        <v>66.92</v>
      </c>
      <c r="O10" s="589">
        <v>58.4</v>
      </c>
      <c r="P10" s="588">
        <v>56.99</v>
      </c>
      <c r="Q10" s="589">
        <v>57</v>
      </c>
      <c r="R10" s="588">
        <v>66.23</v>
      </c>
      <c r="S10" s="589">
        <v>60.5</v>
      </c>
      <c r="T10" s="590">
        <v>58.713750000000005</v>
      </c>
      <c r="U10" s="591">
        <f t="shared" si="0"/>
        <v>49.431249999999999</v>
      </c>
      <c r="V10" s="532">
        <f t="shared" si="1"/>
        <v>-9.282500000000006</v>
      </c>
      <c r="W10" s="592">
        <v>8</v>
      </c>
      <c r="X10" s="593">
        <v>8</v>
      </c>
      <c r="Y10" s="594">
        <v>8</v>
      </c>
    </row>
    <row r="11" spans="1:35" ht="21" customHeight="1">
      <c r="A11" s="595">
        <v>2</v>
      </c>
      <c r="B11" s="405" t="s">
        <v>123</v>
      </c>
      <c r="C11" s="546" t="s">
        <v>124</v>
      </c>
      <c r="D11" s="90">
        <v>63</v>
      </c>
      <c r="E11" s="596">
        <v>49.44</v>
      </c>
      <c r="F11" s="90">
        <v>69.14</v>
      </c>
      <c r="G11" s="596">
        <v>46</v>
      </c>
      <c r="H11" s="90">
        <v>52.5</v>
      </c>
      <c r="I11" s="596">
        <v>35.1</v>
      </c>
      <c r="J11" s="90">
        <v>77.14</v>
      </c>
      <c r="K11" s="596">
        <v>39.799999999999997</v>
      </c>
      <c r="L11" s="90">
        <v>46.79</v>
      </c>
      <c r="M11" s="596">
        <v>36.5</v>
      </c>
      <c r="N11" s="90">
        <v>61.89</v>
      </c>
      <c r="O11" s="596">
        <v>58.56</v>
      </c>
      <c r="P11" s="90">
        <v>48.93</v>
      </c>
      <c r="Q11" s="596">
        <v>57.2</v>
      </c>
      <c r="R11" s="90">
        <v>56.86</v>
      </c>
      <c r="S11" s="596">
        <v>61.92</v>
      </c>
      <c r="T11" s="541">
        <v>59.53125</v>
      </c>
      <c r="U11" s="542">
        <f t="shared" si="0"/>
        <v>48.064999999999998</v>
      </c>
      <c r="V11" s="373">
        <f t="shared" si="1"/>
        <v>-11.466250000000002</v>
      </c>
      <c r="W11" s="597">
        <v>6</v>
      </c>
      <c r="X11" s="598">
        <v>8</v>
      </c>
      <c r="Y11" s="599">
        <v>6</v>
      </c>
    </row>
    <row r="12" spans="1:35" ht="21" customHeight="1">
      <c r="A12" s="595">
        <v>3</v>
      </c>
      <c r="B12" s="405" t="s">
        <v>157</v>
      </c>
      <c r="C12" s="546" t="s">
        <v>158</v>
      </c>
      <c r="D12" s="90">
        <v>67.2</v>
      </c>
      <c r="E12" s="596">
        <v>45.14</v>
      </c>
      <c r="F12" s="90">
        <v>50.6</v>
      </c>
      <c r="G12" s="596">
        <v>44.29</v>
      </c>
      <c r="H12" s="90">
        <v>67</v>
      </c>
      <c r="I12" s="596">
        <v>30.36</v>
      </c>
      <c r="J12" s="90">
        <v>46</v>
      </c>
      <c r="K12" s="596">
        <v>36.43</v>
      </c>
      <c r="L12" s="90">
        <v>37.75</v>
      </c>
      <c r="M12" s="596">
        <v>36.5</v>
      </c>
      <c r="N12" s="90">
        <v>71.33</v>
      </c>
      <c r="O12" s="596">
        <v>58.86</v>
      </c>
      <c r="P12" s="90">
        <v>73.5</v>
      </c>
      <c r="Q12" s="596">
        <v>56.43</v>
      </c>
      <c r="R12" s="90">
        <v>70.400000000000006</v>
      </c>
      <c r="S12" s="596">
        <v>60</v>
      </c>
      <c r="T12" s="541">
        <v>60.472499999999997</v>
      </c>
      <c r="U12" s="542">
        <f t="shared" si="0"/>
        <v>46.001249999999999</v>
      </c>
      <c r="V12" s="373">
        <f t="shared" si="1"/>
        <v>-14.471249999999998</v>
      </c>
      <c r="W12" s="597">
        <v>3</v>
      </c>
      <c r="X12" s="598">
        <v>7</v>
      </c>
      <c r="Y12" s="599">
        <v>5</v>
      </c>
    </row>
    <row r="13" spans="1:35" ht="21" customHeight="1">
      <c r="A13" s="595">
        <v>4</v>
      </c>
      <c r="B13" s="405" t="s">
        <v>143</v>
      </c>
      <c r="C13" s="546" t="s">
        <v>144</v>
      </c>
      <c r="D13" s="90">
        <v>55.22</v>
      </c>
      <c r="E13" s="596">
        <v>41.87</v>
      </c>
      <c r="F13" s="90">
        <v>52.78</v>
      </c>
      <c r="G13" s="596">
        <v>40.67</v>
      </c>
      <c r="H13" s="90">
        <v>28.48</v>
      </c>
      <c r="I13" s="596">
        <v>35.83</v>
      </c>
      <c r="J13" s="90">
        <v>65.22</v>
      </c>
      <c r="K13" s="596">
        <v>39</v>
      </c>
      <c r="L13" s="90">
        <v>38.700000000000003</v>
      </c>
      <c r="M13" s="596">
        <v>34.53</v>
      </c>
      <c r="N13" s="90">
        <v>58.4</v>
      </c>
      <c r="O13" s="596">
        <v>58.4</v>
      </c>
      <c r="P13" s="90">
        <v>41.74</v>
      </c>
      <c r="Q13" s="596">
        <v>51.67</v>
      </c>
      <c r="R13" s="90">
        <v>48.17</v>
      </c>
      <c r="S13" s="596">
        <v>57.33</v>
      </c>
      <c r="T13" s="541">
        <v>48.588749999999997</v>
      </c>
      <c r="U13" s="542">
        <f t="shared" si="0"/>
        <v>44.912500000000001</v>
      </c>
      <c r="V13" s="373">
        <f t="shared" si="1"/>
        <v>-3.676249999999996</v>
      </c>
      <c r="W13" s="597">
        <v>2</v>
      </c>
      <c r="X13" s="598">
        <v>5</v>
      </c>
      <c r="Y13" s="599">
        <v>3</v>
      </c>
      <c r="AC13" s="94"/>
      <c r="AD13" s="94"/>
      <c r="AE13" s="94"/>
      <c r="AF13" s="94"/>
      <c r="AG13" s="94"/>
      <c r="AH13" s="94"/>
      <c r="AI13" s="94"/>
    </row>
    <row r="14" spans="1:35" ht="21" customHeight="1">
      <c r="A14" s="595">
        <v>5</v>
      </c>
      <c r="B14" s="405" t="s">
        <v>59</v>
      </c>
      <c r="C14" s="546" t="s">
        <v>60</v>
      </c>
      <c r="D14" s="90">
        <v>66.91</v>
      </c>
      <c r="E14" s="596">
        <v>40.97</v>
      </c>
      <c r="F14" s="90">
        <v>82</v>
      </c>
      <c r="G14" s="596">
        <v>42.97</v>
      </c>
      <c r="H14" s="90">
        <v>75.680000000000007</v>
      </c>
      <c r="I14" s="596">
        <v>44.17</v>
      </c>
      <c r="J14" s="90">
        <v>68.180000000000007</v>
      </c>
      <c r="K14" s="596">
        <v>29.09</v>
      </c>
      <c r="L14" s="90">
        <v>65.91</v>
      </c>
      <c r="M14" s="596">
        <v>35.79</v>
      </c>
      <c r="N14" s="90">
        <v>78.39</v>
      </c>
      <c r="O14" s="596">
        <v>54.55</v>
      </c>
      <c r="P14" s="90">
        <v>62.95</v>
      </c>
      <c r="Q14" s="596">
        <v>52.88</v>
      </c>
      <c r="R14" s="90">
        <v>72.180000000000007</v>
      </c>
      <c r="S14" s="596">
        <v>53.33</v>
      </c>
      <c r="T14" s="541">
        <v>71.525000000000006</v>
      </c>
      <c r="U14" s="542">
        <f t="shared" si="0"/>
        <v>44.21875</v>
      </c>
      <c r="V14" s="373">
        <f t="shared" si="1"/>
        <v>-27.306250000000006</v>
      </c>
      <c r="W14" s="597">
        <v>1</v>
      </c>
      <c r="X14" s="598">
        <v>5</v>
      </c>
      <c r="Y14" s="599">
        <v>2</v>
      </c>
    </row>
    <row r="15" spans="1:35" ht="21" customHeight="1">
      <c r="A15" s="595">
        <v>6</v>
      </c>
      <c r="B15" s="405" t="s">
        <v>208</v>
      </c>
      <c r="C15" s="546" t="s">
        <v>209</v>
      </c>
      <c r="D15" s="90">
        <v>54.68</v>
      </c>
      <c r="E15" s="596">
        <v>43.89</v>
      </c>
      <c r="F15" s="90">
        <v>59.54</v>
      </c>
      <c r="G15" s="596">
        <v>43.95</v>
      </c>
      <c r="H15" s="90">
        <v>34.43</v>
      </c>
      <c r="I15" s="596">
        <v>29.9</v>
      </c>
      <c r="J15" s="90">
        <v>60.47</v>
      </c>
      <c r="K15" s="596">
        <v>34.46</v>
      </c>
      <c r="L15" s="90">
        <v>44.16</v>
      </c>
      <c r="M15" s="596">
        <v>34.700000000000003</v>
      </c>
      <c r="N15" s="90">
        <v>56.85</v>
      </c>
      <c r="O15" s="596">
        <v>52.81</v>
      </c>
      <c r="P15" s="90">
        <v>52.19</v>
      </c>
      <c r="Q15" s="596">
        <v>51.28</v>
      </c>
      <c r="R15" s="90">
        <v>55.89</v>
      </c>
      <c r="S15" s="596">
        <v>55.19</v>
      </c>
      <c r="T15" s="541">
        <v>52.276249999999997</v>
      </c>
      <c r="U15" s="542">
        <f t="shared" si="0"/>
        <v>43.272500000000001</v>
      </c>
      <c r="V15" s="373">
        <f t="shared" si="1"/>
        <v>-9.0037499999999966</v>
      </c>
      <c r="W15" s="597">
        <v>0</v>
      </c>
      <c r="X15" s="598">
        <v>4</v>
      </c>
      <c r="Y15" s="599">
        <v>1</v>
      </c>
      <c r="Z15" s="284"/>
      <c r="AA15" s="284"/>
      <c r="AB15" s="284"/>
      <c r="AC15" s="2"/>
      <c r="AD15" s="2"/>
      <c r="AE15" s="2"/>
      <c r="AF15" s="2"/>
      <c r="AG15" s="2"/>
      <c r="AH15" s="2"/>
      <c r="AI15" s="2"/>
    </row>
    <row r="16" spans="1:35" ht="21" customHeight="1">
      <c r="A16" s="595">
        <v>7</v>
      </c>
      <c r="B16" s="405" t="s">
        <v>115</v>
      </c>
      <c r="C16" s="546" t="s">
        <v>116</v>
      </c>
      <c r="D16" s="90">
        <v>50.75</v>
      </c>
      <c r="E16" s="596">
        <v>43</v>
      </c>
      <c r="F16" s="90">
        <v>52.5</v>
      </c>
      <c r="G16" s="596">
        <v>43</v>
      </c>
      <c r="H16" s="90">
        <v>31.25</v>
      </c>
      <c r="I16" s="596">
        <v>36.25</v>
      </c>
      <c r="J16" s="90">
        <v>53.75</v>
      </c>
      <c r="K16" s="596">
        <v>22.5</v>
      </c>
      <c r="L16" s="90">
        <v>35.94</v>
      </c>
      <c r="M16" s="596">
        <v>33.75</v>
      </c>
      <c r="N16" s="90">
        <v>59.39</v>
      </c>
      <c r="O16" s="596">
        <v>52</v>
      </c>
      <c r="P16" s="90">
        <v>48.75</v>
      </c>
      <c r="Q16" s="596">
        <v>40</v>
      </c>
      <c r="R16" s="90">
        <v>48.5</v>
      </c>
      <c r="S16" s="596">
        <v>64</v>
      </c>
      <c r="T16" s="541">
        <v>47.603749999999998</v>
      </c>
      <c r="U16" s="542">
        <f t="shared" si="0"/>
        <v>41.8125</v>
      </c>
      <c r="V16" s="373">
        <f t="shared" si="1"/>
        <v>-5.791249999999998</v>
      </c>
      <c r="W16" s="597">
        <v>1</v>
      </c>
      <c r="X16" s="598">
        <v>3</v>
      </c>
      <c r="Y16" s="599">
        <v>1</v>
      </c>
    </row>
    <row r="17" spans="1:35" ht="21" customHeight="1">
      <c r="A17" s="595">
        <v>8</v>
      </c>
      <c r="B17" s="405" t="s">
        <v>224</v>
      </c>
      <c r="C17" s="546" t="s">
        <v>225</v>
      </c>
      <c r="D17" s="90">
        <v>63.09</v>
      </c>
      <c r="E17" s="596">
        <v>44.81</v>
      </c>
      <c r="F17" s="90">
        <v>71.489999999999995</v>
      </c>
      <c r="G17" s="596">
        <v>42.3</v>
      </c>
      <c r="H17" s="90">
        <v>29.21</v>
      </c>
      <c r="I17" s="596">
        <v>28.7</v>
      </c>
      <c r="J17" s="90">
        <v>59.43</v>
      </c>
      <c r="K17" s="596">
        <v>26.85</v>
      </c>
      <c r="L17" s="90">
        <v>45.07</v>
      </c>
      <c r="M17" s="596">
        <v>31.89</v>
      </c>
      <c r="N17" s="90">
        <v>63.97</v>
      </c>
      <c r="O17" s="596">
        <v>49.33</v>
      </c>
      <c r="P17" s="90">
        <v>62</v>
      </c>
      <c r="Q17" s="596">
        <v>47.41</v>
      </c>
      <c r="R17" s="90">
        <v>62.63</v>
      </c>
      <c r="S17" s="596">
        <v>53.04</v>
      </c>
      <c r="T17" s="541">
        <v>57.111249999999998</v>
      </c>
      <c r="U17" s="542">
        <f t="shared" si="0"/>
        <v>40.541249999999998</v>
      </c>
      <c r="V17" s="373">
        <f t="shared" si="1"/>
        <v>-16.57</v>
      </c>
      <c r="W17" s="597">
        <v>0</v>
      </c>
      <c r="X17" s="598">
        <v>2</v>
      </c>
      <c r="Y17" s="599">
        <v>0</v>
      </c>
    </row>
    <row r="18" spans="1:35" ht="21" customHeight="1">
      <c r="A18" s="595">
        <v>9</v>
      </c>
      <c r="B18" s="405" t="s">
        <v>216</v>
      </c>
      <c r="C18" s="546" t="s">
        <v>217</v>
      </c>
      <c r="D18" s="90">
        <v>53.65</v>
      </c>
      <c r="E18" s="596">
        <v>42.63</v>
      </c>
      <c r="F18" s="90">
        <v>55.18</v>
      </c>
      <c r="G18" s="596">
        <v>42.75</v>
      </c>
      <c r="H18" s="90">
        <v>64.56</v>
      </c>
      <c r="I18" s="596">
        <v>32.97</v>
      </c>
      <c r="J18" s="90">
        <v>65.59</v>
      </c>
      <c r="K18" s="596">
        <v>30</v>
      </c>
      <c r="L18" s="90">
        <v>63.82</v>
      </c>
      <c r="M18" s="596">
        <v>29.69</v>
      </c>
      <c r="N18" s="90">
        <v>67.77</v>
      </c>
      <c r="O18" s="596">
        <v>47.75</v>
      </c>
      <c r="P18" s="90">
        <v>54.12</v>
      </c>
      <c r="Q18" s="596">
        <v>45.63</v>
      </c>
      <c r="R18" s="90">
        <v>63.06</v>
      </c>
      <c r="S18" s="596">
        <v>46.5</v>
      </c>
      <c r="T18" s="541">
        <v>60.96875</v>
      </c>
      <c r="U18" s="542">
        <f t="shared" si="0"/>
        <v>39.74</v>
      </c>
      <c r="V18" s="373">
        <f t="shared" si="1"/>
        <v>-21.228749999999998</v>
      </c>
      <c r="W18" s="597">
        <v>0</v>
      </c>
      <c r="X18" s="598">
        <v>1</v>
      </c>
      <c r="Y18" s="599">
        <v>0</v>
      </c>
    </row>
    <row r="19" spans="1:35" s="94" customFormat="1" ht="21" customHeight="1">
      <c r="A19" s="595">
        <v>10</v>
      </c>
      <c r="B19" s="405" t="s">
        <v>248</v>
      </c>
      <c r="C19" s="546" t="s">
        <v>249</v>
      </c>
      <c r="D19" s="90">
        <v>55.11</v>
      </c>
      <c r="E19" s="596">
        <v>40.65</v>
      </c>
      <c r="F19" s="90">
        <v>60.6</v>
      </c>
      <c r="G19" s="596">
        <v>37.39</v>
      </c>
      <c r="H19" s="90">
        <v>29.76</v>
      </c>
      <c r="I19" s="596">
        <v>29.11</v>
      </c>
      <c r="J19" s="90">
        <v>61.19</v>
      </c>
      <c r="K19" s="596">
        <v>31.61</v>
      </c>
      <c r="L19" s="90">
        <v>40</v>
      </c>
      <c r="M19" s="596">
        <v>30.45</v>
      </c>
      <c r="N19" s="90">
        <v>61.65</v>
      </c>
      <c r="O19" s="596">
        <v>45.81</v>
      </c>
      <c r="P19" s="90">
        <v>56.11</v>
      </c>
      <c r="Q19" s="596">
        <v>45.65</v>
      </c>
      <c r="R19" s="90">
        <v>60.89</v>
      </c>
      <c r="S19" s="596">
        <v>51.74</v>
      </c>
      <c r="T19" s="541">
        <v>53.16375</v>
      </c>
      <c r="U19" s="542">
        <f t="shared" si="0"/>
        <v>39.051249999999996</v>
      </c>
      <c r="V19" s="373">
        <f t="shared" si="1"/>
        <v>-14.112500000000004</v>
      </c>
      <c r="W19" s="597">
        <v>0</v>
      </c>
      <c r="X19" s="598">
        <v>0</v>
      </c>
      <c r="Y19" s="599">
        <v>0</v>
      </c>
      <c r="Z19" s="284"/>
      <c r="AA19" s="284"/>
      <c r="AB19" s="284"/>
      <c r="AC19" s="2"/>
      <c r="AD19" s="2"/>
      <c r="AE19" s="2"/>
      <c r="AF19" s="2"/>
      <c r="AG19" s="2"/>
      <c r="AH19" s="2"/>
      <c r="AI19" s="2"/>
    </row>
    <row r="20" spans="1:35" ht="21" customHeight="1">
      <c r="A20" s="600">
        <v>11</v>
      </c>
      <c r="B20" s="412" t="s">
        <v>270</v>
      </c>
      <c r="C20" s="601" t="s">
        <v>271</v>
      </c>
      <c r="D20" s="602">
        <v>62.67</v>
      </c>
      <c r="E20" s="603"/>
      <c r="F20" s="602">
        <v>80.67</v>
      </c>
      <c r="G20" s="603"/>
      <c r="H20" s="602">
        <v>38.33</v>
      </c>
      <c r="I20" s="603"/>
      <c r="J20" s="602">
        <v>76.67</v>
      </c>
      <c r="K20" s="603"/>
      <c r="L20" s="602">
        <v>50</v>
      </c>
      <c r="M20" s="603"/>
      <c r="N20" s="602">
        <v>52.27</v>
      </c>
      <c r="O20" s="603"/>
      <c r="P20" s="602">
        <v>43.33</v>
      </c>
      <c r="Q20" s="603"/>
      <c r="R20" s="602">
        <v>45.33</v>
      </c>
      <c r="S20" s="603"/>
      <c r="T20" s="411">
        <v>56.158749999999991</v>
      </c>
      <c r="U20" s="412"/>
      <c r="V20" s="413"/>
      <c r="W20" s="604"/>
      <c r="X20" s="604"/>
      <c r="Y20" s="604"/>
    </row>
    <row r="21" spans="1:35" ht="24" customHeight="1">
      <c r="A21" s="938" t="s">
        <v>387</v>
      </c>
      <c r="B21" s="938"/>
      <c r="C21" s="938"/>
      <c r="D21" s="605">
        <f>SUM(D10:D19)/10</f>
        <v>58.791999999999994</v>
      </c>
      <c r="E21" s="606">
        <f t="shared" ref="E21:T21" si="2">SUM(E10:E19)/10</f>
        <v>44.292999999999999</v>
      </c>
      <c r="F21" s="605">
        <f t="shared" si="2"/>
        <v>61.349000000000004</v>
      </c>
      <c r="G21" s="606">
        <f t="shared" si="2"/>
        <v>43.232999999999997</v>
      </c>
      <c r="H21" s="605">
        <f t="shared" si="2"/>
        <v>46.083999999999996</v>
      </c>
      <c r="I21" s="606">
        <f t="shared" si="2"/>
        <v>34.097999999999999</v>
      </c>
      <c r="J21" s="605">
        <f t="shared" si="2"/>
        <v>62.055999999999997</v>
      </c>
      <c r="K21" s="606">
        <f t="shared" si="2"/>
        <v>33.021000000000001</v>
      </c>
      <c r="L21" s="605">
        <f t="shared" si="2"/>
        <v>46.817999999999998</v>
      </c>
      <c r="M21" s="606">
        <f t="shared" si="2"/>
        <v>34.475000000000001</v>
      </c>
      <c r="N21" s="605">
        <f t="shared" si="2"/>
        <v>64.655999999999992</v>
      </c>
      <c r="O21" s="606">
        <f t="shared" si="2"/>
        <v>53.647000000000006</v>
      </c>
      <c r="P21" s="605">
        <f t="shared" si="2"/>
        <v>55.727999999999994</v>
      </c>
      <c r="Q21" s="606">
        <f t="shared" si="2"/>
        <v>50.515000000000001</v>
      </c>
      <c r="R21" s="605">
        <f t="shared" si="2"/>
        <v>60.481000000000009</v>
      </c>
      <c r="S21" s="606">
        <f t="shared" si="2"/>
        <v>56.354999999999997</v>
      </c>
      <c r="T21" s="605">
        <f t="shared" si="2"/>
        <v>56.995500000000007</v>
      </c>
      <c r="U21" s="607">
        <f>SUM(U10:U19)/10</f>
        <v>43.704625</v>
      </c>
      <c r="V21" s="608">
        <f>U21-T21</f>
        <v>-13.290875000000007</v>
      </c>
      <c r="W21" s="947"/>
      <c r="X21" s="948"/>
      <c r="Y21" s="949"/>
      <c r="Z21" s="284"/>
      <c r="AA21" s="284"/>
      <c r="AB21" s="284"/>
      <c r="AC21" s="2"/>
      <c r="AD21" s="2"/>
      <c r="AE21" s="2"/>
      <c r="AF21" s="2"/>
      <c r="AG21" s="2"/>
      <c r="AH21" s="2"/>
      <c r="AI21" s="2"/>
    </row>
    <row r="22" spans="1:35" s="235" customFormat="1" ht="13.5" customHeight="1">
      <c r="A22" s="12"/>
      <c r="B22" s="108"/>
      <c r="C22" s="12"/>
      <c r="D22" s="109"/>
      <c r="E22" s="110"/>
      <c r="F22" s="109"/>
      <c r="G22" s="110"/>
      <c r="H22" s="109"/>
      <c r="I22" s="110"/>
      <c r="J22" s="109"/>
      <c r="K22" s="110"/>
      <c r="L22" s="109"/>
      <c r="M22" s="110"/>
      <c r="N22" s="109"/>
      <c r="O22" s="110"/>
      <c r="P22" s="109"/>
      <c r="Q22" s="110"/>
      <c r="R22" s="109"/>
      <c r="S22" s="110"/>
      <c r="T22" s="426"/>
      <c r="U22" s="110"/>
      <c r="Z22" s="94"/>
      <c r="AA22" s="94"/>
      <c r="AB22" s="94"/>
      <c r="AC22" s="12"/>
      <c r="AD22" s="12"/>
      <c r="AE22" s="12"/>
      <c r="AF22" s="12"/>
      <c r="AG22" s="12"/>
      <c r="AH22" s="12"/>
      <c r="AI22" s="12"/>
    </row>
    <row r="23" spans="1:35">
      <c r="C23" s="612" t="s">
        <v>390</v>
      </c>
      <c r="D23" s="110"/>
      <c r="F23" s="110"/>
      <c r="T23" s="426"/>
    </row>
    <row r="24" spans="1:35">
      <c r="T24" s="426"/>
    </row>
    <row r="25" spans="1:35">
      <c r="T25" s="426"/>
    </row>
    <row r="26" spans="1:35" s="235" customFormat="1">
      <c r="A26" s="12"/>
      <c r="B26" s="108"/>
      <c r="C26" s="12"/>
      <c r="D26" s="109"/>
      <c r="E26" s="110"/>
      <c r="F26" s="109"/>
      <c r="G26" s="110"/>
      <c r="H26" s="109"/>
      <c r="I26" s="110"/>
      <c r="J26" s="109"/>
      <c r="K26" s="110"/>
      <c r="L26" s="109"/>
      <c r="M26" s="110"/>
      <c r="N26" s="109"/>
      <c r="O26" s="110"/>
      <c r="P26" s="109"/>
      <c r="Q26" s="110"/>
      <c r="R26" s="109"/>
      <c r="S26" s="110"/>
      <c r="T26" s="426"/>
      <c r="U26" s="110"/>
      <c r="Z26" s="94"/>
      <c r="AA26" s="94"/>
      <c r="AB26" s="94"/>
      <c r="AC26" s="12"/>
      <c r="AD26" s="12"/>
      <c r="AE26" s="12"/>
      <c r="AF26" s="12"/>
      <c r="AG26" s="12"/>
      <c r="AH26" s="12"/>
      <c r="AI26" s="12"/>
    </row>
    <row r="27" spans="1:35">
      <c r="T27" s="426"/>
    </row>
    <row r="28" spans="1:35">
      <c r="T28" s="426"/>
    </row>
    <row r="29" spans="1:35">
      <c r="T29" s="426"/>
    </row>
    <row r="30" spans="1:35">
      <c r="T30" s="426"/>
    </row>
    <row r="31" spans="1:35">
      <c r="T31" s="426"/>
    </row>
    <row r="32" spans="1:35" s="292" customFormat="1">
      <c r="A32" s="12"/>
      <c r="B32" s="108"/>
      <c r="C32" s="12"/>
      <c r="D32" s="109"/>
      <c r="E32" s="110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110"/>
      <c r="R32" s="109"/>
      <c r="S32" s="110"/>
      <c r="T32" s="426"/>
      <c r="U32" s="110"/>
      <c r="V32" s="235"/>
      <c r="W32" s="235"/>
      <c r="X32" s="235"/>
      <c r="Y32" s="235"/>
      <c r="Z32" s="94"/>
      <c r="AA32" s="94"/>
      <c r="AB32" s="94"/>
      <c r="AC32" s="12"/>
      <c r="AD32" s="12"/>
      <c r="AE32" s="12"/>
      <c r="AF32" s="12"/>
      <c r="AG32" s="12"/>
      <c r="AH32" s="12"/>
      <c r="AI32" s="12"/>
    </row>
    <row r="33" spans="1:35" s="292" customFormat="1">
      <c r="A33" s="12"/>
      <c r="B33" s="108"/>
      <c r="C33" s="12"/>
      <c r="D33" s="109"/>
      <c r="E33" s="110"/>
      <c r="F33" s="109"/>
      <c r="G33" s="110"/>
      <c r="H33" s="109"/>
      <c r="I33" s="110"/>
      <c r="J33" s="109"/>
      <c r="K33" s="110"/>
      <c r="L33" s="109"/>
      <c r="M33" s="110"/>
      <c r="N33" s="109"/>
      <c r="O33" s="110"/>
      <c r="P33" s="109"/>
      <c r="Q33" s="110"/>
      <c r="R33" s="109"/>
      <c r="S33" s="110"/>
      <c r="T33" s="426"/>
      <c r="U33" s="110"/>
      <c r="V33" s="235"/>
      <c r="W33" s="235"/>
      <c r="X33" s="235"/>
      <c r="Y33" s="235"/>
      <c r="Z33" s="94"/>
      <c r="AA33" s="94"/>
      <c r="AB33" s="94"/>
      <c r="AC33" s="12"/>
      <c r="AD33" s="12"/>
      <c r="AE33" s="12"/>
      <c r="AF33" s="12"/>
      <c r="AG33" s="12"/>
      <c r="AH33" s="12"/>
      <c r="AI33" s="12"/>
    </row>
    <row r="34" spans="1:35" s="292" customFormat="1">
      <c r="A34" s="12"/>
      <c r="B34" s="108"/>
      <c r="C34" s="12"/>
      <c r="D34" s="109"/>
      <c r="E34" s="110"/>
      <c r="F34" s="109"/>
      <c r="G34" s="110"/>
      <c r="H34" s="109"/>
      <c r="I34" s="110"/>
      <c r="J34" s="109"/>
      <c r="K34" s="110"/>
      <c r="L34" s="109"/>
      <c r="M34" s="110"/>
      <c r="N34" s="109"/>
      <c r="O34" s="110"/>
      <c r="P34" s="109"/>
      <c r="Q34" s="110"/>
      <c r="R34" s="109"/>
      <c r="S34" s="110"/>
      <c r="T34" s="426"/>
      <c r="U34" s="110"/>
      <c r="V34" s="235"/>
      <c r="W34" s="235"/>
      <c r="X34" s="235"/>
      <c r="Y34" s="235"/>
      <c r="Z34" s="94"/>
      <c r="AA34" s="94"/>
      <c r="AB34" s="94"/>
      <c r="AC34" s="12"/>
      <c r="AD34" s="12"/>
      <c r="AE34" s="12"/>
      <c r="AF34" s="12"/>
      <c r="AG34" s="12"/>
      <c r="AH34" s="12"/>
      <c r="AI34" s="12"/>
    </row>
    <row r="35" spans="1:35" s="292" customFormat="1">
      <c r="A35" s="12"/>
      <c r="B35" s="108"/>
      <c r="C35" s="12"/>
      <c r="D35" s="109"/>
      <c r="E35" s="110"/>
      <c r="F35" s="109"/>
      <c r="G35" s="110"/>
      <c r="H35" s="109"/>
      <c r="I35" s="110"/>
      <c r="J35" s="109"/>
      <c r="K35" s="110"/>
      <c r="L35" s="109"/>
      <c r="M35" s="110"/>
      <c r="N35" s="109"/>
      <c r="O35" s="110"/>
      <c r="P35" s="109"/>
      <c r="Q35" s="110"/>
      <c r="R35" s="109"/>
      <c r="S35" s="110"/>
      <c r="U35" s="110"/>
      <c r="V35" s="235"/>
      <c r="W35" s="235"/>
      <c r="X35" s="235"/>
      <c r="Y35" s="235"/>
      <c r="Z35" s="94"/>
      <c r="AA35" s="94"/>
      <c r="AB35" s="94"/>
      <c r="AC35" s="12"/>
      <c r="AD35" s="12"/>
      <c r="AE35" s="12"/>
      <c r="AF35" s="12"/>
      <c r="AG35" s="12"/>
      <c r="AH35" s="12"/>
      <c r="AI35" s="12"/>
    </row>
    <row r="36" spans="1:35" s="292" customFormat="1">
      <c r="A36" s="12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U36" s="110"/>
      <c r="V36" s="235"/>
      <c r="W36" s="235"/>
      <c r="X36" s="235"/>
      <c r="Y36" s="235"/>
      <c r="Z36" s="94"/>
      <c r="AA36" s="94"/>
      <c r="AB36" s="94"/>
      <c r="AC36" s="12"/>
      <c r="AD36" s="12"/>
      <c r="AE36" s="12"/>
      <c r="AF36" s="12"/>
      <c r="AG36" s="12"/>
      <c r="AH36" s="12"/>
      <c r="AI36" s="12"/>
    </row>
    <row r="37" spans="1:35" s="292" customFormat="1">
      <c r="A37" s="12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U37" s="110"/>
      <c r="V37" s="235"/>
      <c r="W37" s="235"/>
      <c r="X37" s="235"/>
      <c r="Y37" s="235"/>
      <c r="Z37" s="94"/>
      <c r="AA37" s="94"/>
      <c r="AB37" s="94"/>
      <c r="AC37" s="12"/>
      <c r="AD37" s="12"/>
      <c r="AE37" s="12"/>
      <c r="AF37" s="12"/>
      <c r="AG37" s="12"/>
      <c r="AH37" s="12"/>
      <c r="AI37" s="12"/>
    </row>
    <row r="38" spans="1:35" s="292" customFormat="1">
      <c r="A38" s="12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U38" s="110"/>
      <c r="V38" s="235"/>
      <c r="W38" s="235"/>
      <c r="X38" s="235"/>
      <c r="Y38" s="235"/>
      <c r="Z38" s="94"/>
      <c r="AA38" s="94"/>
      <c r="AB38" s="94"/>
      <c r="AC38" s="12"/>
      <c r="AD38" s="12"/>
      <c r="AE38" s="12"/>
      <c r="AF38" s="12"/>
      <c r="AG38" s="12"/>
      <c r="AH38" s="12"/>
      <c r="AI38" s="12"/>
    </row>
    <row r="39" spans="1:35" s="292" customFormat="1">
      <c r="A39" s="12"/>
      <c r="B39" s="108"/>
      <c r="C39" s="12"/>
      <c r="D39" s="109"/>
      <c r="E39" s="110"/>
      <c r="F39" s="109"/>
      <c r="G39" s="110"/>
      <c r="H39" s="109"/>
      <c r="I39" s="110"/>
      <c r="J39" s="109"/>
      <c r="K39" s="110"/>
      <c r="L39" s="109"/>
      <c r="M39" s="110"/>
      <c r="N39" s="109"/>
      <c r="O39" s="110"/>
      <c r="P39" s="109"/>
      <c r="Q39" s="110"/>
      <c r="R39" s="109"/>
      <c r="S39" s="110"/>
      <c r="U39" s="110"/>
      <c r="V39" s="235"/>
      <c r="W39" s="235"/>
      <c r="X39" s="235"/>
      <c r="Y39" s="235"/>
      <c r="Z39" s="94"/>
      <c r="AA39" s="94"/>
      <c r="AB39" s="94"/>
      <c r="AC39" s="12"/>
      <c r="AD39" s="12"/>
      <c r="AE39" s="12"/>
      <c r="AF39" s="12"/>
      <c r="AG39" s="12"/>
      <c r="AH39" s="12"/>
      <c r="AI39" s="12"/>
    </row>
  </sheetData>
  <mergeCells count="18">
    <mergeCell ref="A1:Y1"/>
    <mergeCell ref="A2:Y2"/>
    <mergeCell ref="A3:Y3"/>
    <mergeCell ref="A4:Y4"/>
    <mergeCell ref="A5:A6"/>
    <mergeCell ref="C5:C6"/>
    <mergeCell ref="D5:E5"/>
    <mergeCell ref="F5:G5"/>
    <mergeCell ref="H5:I5"/>
    <mergeCell ref="J5:K5"/>
    <mergeCell ref="A21:C21"/>
    <mergeCell ref="W21:Y21"/>
    <mergeCell ref="L5:M5"/>
    <mergeCell ref="N5:O5"/>
    <mergeCell ref="P5:Q5"/>
    <mergeCell ref="R5:S5"/>
    <mergeCell ref="T5:U5"/>
    <mergeCell ref="W5:Y5"/>
  </mergeCells>
  <pageMargins left="0.39370078740157483" right="0.19685039370078741" top="1.0236220472440944" bottom="0.31496062992125984" header="0.31496062992125984" footer="0.31496062992125984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view="pageBreakPreview" topLeftCell="A15" zoomScaleNormal="110" zoomScaleSheetLayoutView="100" workbookViewId="0">
      <selection sqref="A1:Y26"/>
    </sheetView>
  </sheetViews>
  <sheetFormatPr defaultRowHeight="18.75"/>
  <cols>
    <col min="1" max="1" width="3.625" style="12" customWidth="1"/>
    <col min="2" max="2" width="0.125" style="108" hidden="1" customWidth="1"/>
    <col min="3" max="3" width="16.25" style="12" customWidth="1"/>
    <col min="4" max="4" width="5.25" style="109" bestFit="1" customWidth="1"/>
    <col min="5" max="5" width="5.875" style="110" bestFit="1" customWidth="1"/>
    <col min="6" max="6" width="5.25" style="109" bestFit="1" customWidth="1"/>
    <col min="7" max="7" width="5.875" style="110" bestFit="1" customWidth="1"/>
    <col min="8" max="8" width="5.25" style="109" bestFit="1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5.375" style="235" bestFit="1" customWidth="1"/>
    <col min="23" max="23" width="5" style="235" bestFit="1" customWidth="1"/>
    <col min="24" max="24" width="5.25" style="235" bestFit="1" customWidth="1"/>
    <col min="25" max="25" width="6.625" style="235" bestFit="1" customWidth="1"/>
    <col min="26" max="28" width="5.625" style="94" customWidth="1"/>
    <col min="29" max="31" width="5.625" style="12" customWidth="1"/>
    <col min="32" max="16384" width="9" style="12"/>
  </cols>
  <sheetData>
    <row r="1" spans="1:35" s="2" customFormat="1" ht="21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284"/>
      <c r="AA1" s="284"/>
      <c r="AB1" s="284"/>
    </row>
    <row r="2" spans="1:35" s="2" customFormat="1" ht="21" customHeight="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284"/>
      <c r="AA2" s="284"/>
      <c r="AB2" s="284"/>
    </row>
    <row r="3" spans="1:35" s="4" customFormat="1" ht="21.75" customHeight="1">
      <c r="A3" s="861" t="s">
        <v>322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665"/>
      <c r="AA3" s="665"/>
      <c r="AB3" s="665"/>
    </row>
    <row r="4" spans="1:35" ht="20.25" customHeight="1">
      <c r="A4" s="951" t="s">
        <v>391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</row>
    <row r="5" spans="1:35" ht="21" customHeight="1">
      <c r="A5" s="945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389</v>
      </c>
      <c r="S5" s="857"/>
      <c r="T5" s="858" t="s">
        <v>282</v>
      </c>
      <c r="U5" s="858"/>
      <c r="V5" s="525" t="s">
        <v>6</v>
      </c>
      <c r="W5" s="859" t="s">
        <v>341</v>
      </c>
      <c r="X5" s="859"/>
      <c r="Y5" s="859"/>
    </row>
    <row r="6" spans="1:35" ht="21" customHeight="1">
      <c r="A6" s="946"/>
      <c r="B6" s="350" t="s">
        <v>15</v>
      </c>
      <c r="C6" s="926"/>
      <c r="D6" s="351" t="s">
        <v>16</v>
      </c>
      <c r="E6" s="352" t="s">
        <v>17</v>
      </c>
      <c r="F6" s="351" t="s">
        <v>16</v>
      </c>
      <c r="G6" s="352" t="s">
        <v>17</v>
      </c>
      <c r="H6" s="351" t="s">
        <v>16</v>
      </c>
      <c r="I6" s="352" t="s">
        <v>17</v>
      </c>
      <c r="J6" s="351" t="s">
        <v>16</v>
      </c>
      <c r="K6" s="352" t="s">
        <v>17</v>
      </c>
      <c r="L6" s="351" t="s">
        <v>16</v>
      </c>
      <c r="M6" s="352" t="s">
        <v>17</v>
      </c>
      <c r="N6" s="351" t="s">
        <v>16</v>
      </c>
      <c r="O6" s="352" t="s">
        <v>17</v>
      </c>
      <c r="P6" s="351" t="s">
        <v>16</v>
      </c>
      <c r="Q6" s="352" t="s">
        <v>17</v>
      </c>
      <c r="R6" s="351" t="s">
        <v>16</v>
      </c>
      <c r="S6" s="352" t="s">
        <v>17</v>
      </c>
      <c r="T6" s="354" t="s">
        <v>300</v>
      </c>
      <c r="U6" s="355" t="s">
        <v>343</v>
      </c>
      <c r="V6" s="356" t="s">
        <v>18</v>
      </c>
      <c r="W6" s="613" t="s">
        <v>344</v>
      </c>
      <c r="X6" s="614" t="s">
        <v>345</v>
      </c>
      <c r="Y6" s="615" t="s">
        <v>346</v>
      </c>
    </row>
    <row r="7" spans="1:35" s="66" customFormat="1" ht="21" customHeight="1">
      <c r="A7" s="529"/>
      <c r="B7" s="571"/>
      <c r="C7" s="529" t="s">
        <v>21</v>
      </c>
      <c r="D7" s="528">
        <v>50.04</v>
      </c>
      <c r="E7" s="529">
        <v>45.68</v>
      </c>
      <c r="F7" s="528">
        <v>52.22</v>
      </c>
      <c r="G7" s="529">
        <v>44.22</v>
      </c>
      <c r="H7" s="528">
        <v>38.369999999999997</v>
      </c>
      <c r="I7" s="529">
        <v>36.99</v>
      </c>
      <c r="J7" s="530">
        <v>52.4</v>
      </c>
      <c r="K7" s="531">
        <v>35.770000000000003</v>
      </c>
      <c r="L7" s="528">
        <v>40.82</v>
      </c>
      <c r="M7" s="529">
        <v>37.46</v>
      </c>
      <c r="N7" s="528">
        <v>58.87</v>
      </c>
      <c r="O7" s="529">
        <v>54.84</v>
      </c>
      <c r="P7" s="528">
        <v>46.75</v>
      </c>
      <c r="Q7" s="529">
        <v>52.27</v>
      </c>
      <c r="R7" s="528">
        <v>55.38</v>
      </c>
      <c r="S7" s="529">
        <v>53.85</v>
      </c>
      <c r="T7" s="530">
        <v>49.36</v>
      </c>
      <c r="U7" s="531">
        <f t="shared" ref="U7:U23" si="0">SUM(E7+G7+I7+K7+M7+O7+Q7+S7)/8</f>
        <v>45.135000000000005</v>
      </c>
      <c r="V7" s="532">
        <f>U7-T7</f>
        <v>-4.2249999999999943</v>
      </c>
      <c r="W7" s="572"/>
      <c r="X7" s="573"/>
      <c r="Y7" s="574"/>
      <c r="Z7" s="94"/>
      <c r="AA7" s="94"/>
      <c r="AB7" s="94"/>
    </row>
    <row r="8" spans="1:35" s="75" customFormat="1" ht="21" customHeight="1">
      <c r="A8" s="575"/>
      <c r="B8" s="576"/>
      <c r="C8" s="575" t="s">
        <v>20</v>
      </c>
      <c r="D8" s="577">
        <v>49.51</v>
      </c>
      <c r="E8" s="575">
        <v>44.01</v>
      </c>
      <c r="F8" s="577">
        <v>51.08</v>
      </c>
      <c r="G8" s="575">
        <v>42.57</v>
      </c>
      <c r="H8" s="577">
        <v>37.119999999999997</v>
      </c>
      <c r="I8" s="575">
        <v>34.03</v>
      </c>
      <c r="J8" s="577">
        <v>51.69</v>
      </c>
      <c r="K8" s="575">
        <v>33.83</v>
      </c>
      <c r="L8" s="577">
        <v>40.450000000000003</v>
      </c>
      <c r="M8" s="575">
        <v>36.090000000000003</v>
      </c>
      <c r="N8" s="577">
        <v>58.17</v>
      </c>
      <c r="O8" s="575">
        <v>53.38</v>
      </c>
      <c r="P8" s="578">
        <v>46.2</v>
      </c>
      <c r="Q8" s="579">
        <v>50.7</v>
      </c>
      <c r="R8" s="577">
        <v>54.45</v>
      </c>
      <c r="S8" s="579">
        <v>52.2</v>
      </c>
      <c r="T8" s="578">
        <v>48.58</v>
      </c>
      <c r="U8" s="579">
        <f t="shared" si="0"/>
        <v>43.35125</v>
      </c>
      <c r="V8" s="373">
        <f t="shared" ref="V8:V24" si="1">U8-T8</f>
        <v>-5.228749999999998</v>
      </c>
      <c r="W8" s="580"/>
      <c r="X8" s="581"/>
      <c r="Y8" s="582"/>
      <c r="Z8" s="94"/>
      <c r="AA8" s="94"/>
      <c r="AB8" s="94"/>
    </row>
    <row r="9" spans="1:35" s="83" customFormat="1" ht="21" customHeight="1">
      <c r="A9" s="583"/>
      <c r="B9" s="584"/>
      <c r="C9" s="583" t="s">
        <v>22</v>
      </c>
      <c r="D9" s="535">
        <v>55.01</v>
      </c>
      <c r="E9" s="536">
        <v>47.37</v>
      </c>
      <c r="F9" s="535">
        <v>56.2</v>
      </c>
      <c r="G9" s="536">
        <v>45.44</v>
      </c>
      <c r="H9" s="535">
        <v>41.2</v>
      </c>
      <c r="I9" s="536">
        <v>37.53</v>
      </c>
      <c r="J9" s="535">
        <v>59.96</v>
      </c>
      <c r="K9" s="536">
        <v>37.15</v>
      </c>
      <c r="L9" s="535">
        <v>44.48</v>
      </c>
      <c r="M9" s="536">
        <v>38.81</v>
      </c>
      <c r="N9" s="535">
        <v>63.07</v>
      </c>
      <c r="O9" s="536">
        <v>56.33</v>
      </c>
      <c r="P9" s="535">
        <v>51.8</v>
      </c>
      <c r="Q9" s="536">
        <v>54.41</v>
      </c>
      <c r="R9" s="535">
        <v>60.81</v>
      </c>
      <c r="S9" s="536">
        <v>58.77</v>
      </c>
      <c r="T9" s="535">
        <v>54.07</v>
      </c>
      <c r="U9" s="536">
        <f t="shared" si="0"/>
        <v>46.976249999999993</v>
      </c>
      <c r="V9" s="373">
        <f t="shared" si="1"/>
        <v>-7.0937500000000071</v>
      </c>
      <c r="W9" s="580"/>
      <c r="X9" s="581"/>
      <c r="Y9" s="582"/>
      <c r="Z9" s="94"/>
      <c r="AA9" s="94"/>
      <c r="AB9" s="94"/>
    </row>
    <row r="10" spans="1:35" ht="21" customHeight="1">
      <c r="A10" s="585">
        <v>1</v>
      </c>
      <c r="B10" s="586" t="s">
        <v>39</v>
      </c>
      <c r="C10" s="587" t="s">
        <v>40</v>
      </c>
      <c r="D10" s="588">
        <v>61.69</v>
      </c>
      <c r="E10" s="589">
        <v>49.29</v>
      </c>
      <c r="F10" s="588">
        <v>61.54</v>
      </c>
      <c r="G10" s="589">
        <v>49.29</v>
      </c>
      <c r="H10" s="588">
        <v>52.31</v>
      </c>
      <c r="I10" s="589">
        <v>50</v>
      </c>
      <c r="J10" s="588">
        <v>90.38</v>
      </c>
      <c r="K10" s="589">
        <v>52.14</v>
      </c>
      <c r="L10" s="588">
        <v>44.62</v>
      </c>
      <c r="M10" s="589">
        <v>43.79</v>
      </c>
      <c r="N10" s="588">
        <v>70.430000000000007</v>
      </c>
      <c r="O10" s="589">
        <v>64.569999999999993</v>
      </c>
      <c r="P10" s="588">
        <v>70</v>
      </c>
      <c r="Q10" s="589">
        <v>53.57</v>
      </c>
      <c r="R10" s="588">
        <v>70.150000000000006</v>
      </c>
      <c r="S10" s="589">
        <v>70</v>
      </c>
      <c r="T10" s="590">
        <v>65.14</v>
      </c>
      <c r="U10" s="591">
        <f t="shared" si="0"/>
        <v>54.08124999999999</v>
      </c>
      <c r="V10" s="532">
        <f t="shared" si="1"/>
        <v>-11.058750000000011</v>
      </c>
      <c r="W10" s="592">
        <v>7</v>
      </c>
      <c r="X10" s="593">
        <v>8</v>
      </c>
      <c r="Y10" s="594">
        <v>8</v>
      </c>
    </row>
    <row r="11" spans="1:35" ht="21" customHeight="1">
      <c r="A11" s="595">
        <v>2</v>
      </c>
      <c r="B11" s="405" t="s">
        <v>29</v>
      </c>
      <c r="C11" s="546" t="s">
        <v>30</v>
      </c>
      <c r="D11" s="90">
        <v>75</v>
      </c>
      <c r="E11" s="596">
        <v>52.2</v>
      </c>
      <c r="F11" s="90">
        <v>75.86</v>
      </c>
      <c r="G11" s="596">
        <v>47.8</v>
      </c>
      <c r="H11" s="90">
        <v>66.430000000000007</v>
      </c>
      <c r="I11" s="596">
        <v>42.55</v>
      </c>
      <c r="J11" s="90">
        <v>85.71</v>
      </c>
      <c r="K11" s="596">
        <v>44</v>
      </c>
      <c r="L11" s="90">
        <v>64.459999999999994</v>
      </c>
      <c r="M11" s="596">
        <v>51.1</v>
      </c>
      <c r="N11" s="90">
        <v>78.66</v>
      </c>
      <c r="O11" s="596">
        <v>62.4</v>
      </c>
      <c r="P11" s="90">
        <v>66.069999999999993</v>
      </c>
      <c r="Q11" s="596">
        <v>59.5</v>
      </c>
      <c r="R11" s="90">
        <v>85.43</v>
      </c>
      <c r="S11" s="596">
        <v>66</v>
      </c>
      <c r="T11" s="541">
        <v>74.702500000000015</v>
      </c>
      <c r="U11" s="542">
        <f t="shared" si="0"/>
        <v>53.193750000000001</v>
      </c>
      <c r="V11" s="373">
        <f t="shared" si="1"/>
        <v>-21.508750000000013</v>
      </c>
      <c r="W11" s="597">
        <v>8</v>
      </c>
      <c r="X11" s="598">
        <v>8</v>
      </c>
      <c r="Y11" s="599">
        <v>8</v>
      </c>
    </row>
    <row r="12" spans="1:35" ht="21" customHeight="1">
      <c r="A12" s="595">
        <v>3</v>
      </c>
      <c r="B12" s="405" t="s">
        <v>57</v>
      </c>
      <c r="C12" s="546" t="s">
        <v>58</v>
      </c>
      <c r="D12" s="90">
        <v>50.89</v>
      </c>
      <c r="E12" s="596">
        <v>53.1</v>
      </c>
      <c r="F12" s="90">
        <v>57.89</v>
      </c>
      <c r="G12" s="596">
        <v>50.7</v>
      </c>
      <c r="H12" s="90">
        <v>44.03</v>
      </c>
      <c r="I12" s="596">
        <v>44</v>
      </c>
      <c r="J12" s="90">
        <v>68.06</v>
      </c>
      <c r="K12" s="596">
        <v>45.75</v>
      </c>
      <c r="L12" s="90">
        <v>44.03</v>
      </c>
      <c r="M12" s="596">
        <v>40.229999999999997</v>
      </c>
      <c r="N12" s="90">
        <v>64.930000000000007</v>
      </c>
      <c r="O12" s="596">
        <v>62.8</v>
      </c>
      <c r="P12" s="90">
        <v>51.39</v>
      </c>
      <c r="Q12" s="596">
        <v>59</v>
      </c>
      <c r="R12" s="90">
        <v>69.33</v>
      </c>
      <c r="S12" s="596">
        <v>64.2</v>
      </c>
      <c r="T12" s="541">
        <v>56.318749999999994</v>
      </c>
      <c r="U12" s="542">
        <f t="shared" si="0"/>
        <v>52.472499999999997</v>
      </c>
      <c r="V12" s="373">
        <f t="shared" si="1"/>
        <v>-3.8462499999999977</v>
      </c>
      <c r="W12" s="597">
        <v>8</v>
      </c>
      <c r="X12" s="598">
        <v>8</v>
      </c>
      <c r="Y12" s="599">
        <v>8</v>
      </c>
    </row>
    <row r="13" spans="1:35" ht="21" customHeight="1">
      <c r="A13" s="595">
        <v>4</v>
      </c>
      <c r="B13" s="405" t="s">
        <v>113</v>
      </c>
      <c r="C13" s="546" t="s">
        <v>114</v>
      </c>
      <c r="D13" s="90">
        <v>45</v>
      </c>
      <c r="E13" s="596">
        <v>46.57</v>
      </c>
      <c r="F13" s="90">
        <v>36.5</v>
      </c>
      <c r="G13" s="596">
        <v>43.14</v>
      </c>
      <c r="H13" s="90">
        <v>45</v>
      </c>
      <c r="I13" s="596">
        <v>30</v>
      </c>
      <c r="J13" s="90">
        <v>52.5</v>
      </c>
      <c r="K13" s="596">
        <v>38.57</v>
      </c>
      <c r="L13" s="90">
        <v>31.88</v>
      </c>
      <c r="M13" s="596">
        <v>41.93</v>
      </c>
      <c r="N13" s="90">
        <v>50.63</v>
      </c>
      <c r="O13" s="596">
        <v>59.43</v>
      </c>
      <c r="P13" s="90">
        <v>41.25</v>
      </c>
      <c r="Q13" s="596">
        <v>56.43</v>
      </c>
      <c r="R13" s="90">
        <v>55</v>
      </c>
      <c r="S13" s="596">
        <v>57.71</v>
      </c>
      <c r="T13" s="541">
        <v>44.72</v>
      </c>
      <c r="U13" s="542">
        <f t="shared" si="0"/>
        <v>46.722499999999997</v>
      </c>
      <c r="V13" s="394">
        <f t="shared" si="1"/>
        <v>2.0024999999999977</v>
      </c>
      <c r="W13" s="597">
        <v>4</v>
      </c>
      <c r="X13" s="598">
        <v>7</v>
      </c>
      <c r="Y13" s="599">
        <v>6</v>
      </c>
    </row>
    <row r="14" spans="1:35" ht="21" customHeight="1">
      <c r="A14" s="595">
        <v>5</v>
      </c>
      <c r="B14" s="405" t="s">
        <v>141</v>
      </c>
      <c r="C14" s="546" t="s">
        <v>142</v>
      </c>
      <c r="D14" s="90">
        <v>56.5</v>
      </c>
      <c r="E14" s="596">
        <v>47.49</v>
      </c>
      <c r="F14" s="90">
        <v>59.46</v>
      </c>
      <c r="G14" s="596">
        <v>45.15</v>
      </c>
      <c r="H14" s="90">
        <v>50.26</v>
      </c>
      <c r="I14" s="596">
        <v>35.74</v>
      </c>
      <c r="J14" s="90">
        <v>67.08</v>
      </c>
      <c r="K14" s="596">
        <v>37.869999999999997</v>
      </c>
      <c r="L14" s="90">
        <v>46.51</v>
      </c>
      <c r="M14" s="596">
        <v>32.26</v>
      </c>
      <c r="N14" s="90">
        <v>64.11</v>
      </c>
      <c r="O14" s="596">
        <v>57.96</v>
      </c>
      <c r="P14" s="90">
        <v>57.29</v>
      </c>
      <c r="Q14" s="596">
        <v>56.49</v>
      </c>
      <c r="R14" s="90">
        <v>67.42</v>
      </c>
      <c r="S14" s="596">
        <v>55.4</v>
      </c>
      <c r="T14" s="541">
        <v>58.578750000000007</v>
      </c>
      <c r="U14" s="542">
        <f t="shared" si="0"/>
        <v>46.044999999999995</v>
      </c>
      <c r="V14" s="373">
        <f t="shared" si="1"/>
        <v>-12.533750000000012</v>
      </c>
      <c r="W14" s="597">
        <v>4</v>
      </c>
      <c r="X14" s="598">
        <v>7</v>
      </c>
      <c r="Y14" s="599">
        <v>6</v>
      </c>
    </row>
    <row r="15" spans="1:35" ht="21" customHeight="1">
      <c r="A15" s="595">
        <v>6</v>
      </c>
      <c r="B15" s="405" t="s">
        <v>173</v>
      </c>
      <c r="C15" s="546" t="s">
        <v>174</v>
      </c>
      <c r="D15" s="90">
        <v>58.28</v>
      </c>
      <c r="E15" s="596">
        <v>48.14</v>
      </c>
      <c r="F15" s="90">
        <v>55.54</v>
      </c>
      <c r="G15" s="596">
        <v>44.33</v>
      </c>
      <c r="H15" s="90">
        <v>35.22</v>
      </c>
      <c r="I15" s="596">
        <v>33.78</v>
      </c>
      <c r="J15" s="90">
        <v>67.72</v>
      </c>
      <c r="K15" s="596">
        <v>36.28</v>
      </c>
      <c r="L15" s="90">
        <v>45.96</v>
      </c>
      <c r="M15" s="596">
        <v>37.619999999999997</v>
      </c>
      <c r="N15" s="90">
        <v>63.03</v>
      </c>
      <c r="O15" s="596">
        <v>54.79</v>
      </c>
      <c r="P15" s="90">
        <v>53.6</v>
      </c>
      <c r="Q15" s="596">
        <v>54.53</v>
      </c>
      <c r="R15" s="90">
        <v>62.04</v>
      </c>
      <c r="S15" s="596">
        <v>58.79</v>
      </c>
      <c r="T15" s="541">
        <v>55.173750000000005</v>
      </c>
      <c r="U15" s="542">
        <f t="shared" si="0"/>
        <v>46.032500000000006</v>
      </c>
      <c r="V15" s="373">
        <f t="shared" si="1"/>
        <v>-9.1412499999999994</v>
      </c>
      <c r="W15" s="597">
        <v>3</v>
      </c>
      <c r="X15" s="598">
        <v>7</v>
      </c>
      <c r="Y15" s="599">
        <v>6</v>
      </c>
    </row>
    <row r="16" spans="1:35" ht="21" customHeight="1">
      <c r="A16" s="595">
        <v>7</v>
      </c>
      <c r="B16" s="405" t="s">
        <v>87</v>
      </c>
      <c r="C16" s="546" t="s">
        <v>88</v>
      </c>
      <c r="D16" s="90">
        <v>46.2</v>
      </c>
      <c r="E16" s="596">
        <v>44.25</v>
      </c>
      <c r="F16" s="90">
        <v>50</v>
      </c>
      <c r="G16" s="596">
        <v>40</v>
      </c>
      <c r="H16" s="90">
        <v>32</v>
      </c>
      <c r="I16" s="596">
        <v>32.81</v>
      </c>
      <c r="J16" s="90">
        <v>63</v>
      </c>
      <c r="K16" s="596">
        <v>43.75</v>
      </c>
      <c r="L16" s="90">
        <v>44.25</v>
      </c>
      <c r="M16" s="596">
        <v>37.31</v>
      </c>
      <c r="N16" s="90">
        <v>56.85</v>
      </c>
      <c r="O16" s="596">
        <v>58</v>
      </c>
      <c r="P16" s="90">
        <v>52</v>
      </c>
      <c r="Q16" s="596">
        <v>47.5</v>
      </c>
      <c r="R16" s="90">
        <v>63.6</v>
      </c>
      <c r="S16" s="596">
        <v>60.5</v>
      </c>
      <c r="T16" s="541">
        <v>50.987500000000004</v>
      </c>
      <c r="U16" s="542">
        <f t="shared" si="0"/>
        <v>45.515000000000001</v>
      </c>
      <c r="V16" s="373">
        <f t="shared" si="1"/>
        <v>-5.4725000000000037</v>
      </c>
      <c r="W16" s="597">
        <v>3</v>
      </c>
      <c r="X16" s="598">
        <v>5</v>
      </c>
      <c r="Y16" s="599">
        <v>3</v>
      </c>
      <c r="Z16" s="284"/>
      <c r="AA16" s="284"/>
      <c r="AB16" s="284"/>
      <c r="AC16" s="2"/>
      <c r="AD16" s="2"/>
      <c r="AE16" s="2"/>
      <c r="AF16" s="2"/>
      <c r="AG16" s="2"/>
      <c r="AH16" s="2"/>
      <c r="AI16" s="2"/>
    </row>
    <row r="17" spans="1:35" ht="21" customHeight="1">
      <c r="A17" s="595">
        <v>8</v>
      </c>
      <c r="B17" s="405" t="s">
        <v>63</v>
      </c>
      <c r="C17" s="546" t="s">
        <v>64</v>
      </c>
      <c r="D17" s="90">
        <v>38.67</v>
      </c>
      <c r="E17" s="596">
        <v>46</v>
      </c>
      <c r="F17" s="90">
        <v>50</v>
      </c>
      <c r="G17" s="596">
        <v>46</v>
      </c>
      <c r="H17" s="90">
        <v>20.83</v>
      </c>
      <c r="I17" s="596">
        <v>25.42</v>
      </c>
      <c r="J17" s="90">
        <v>43.33</v>
      </c>
      <c r="K17" s="596">
        <v>31.67</v>
      </c>
      <c r="L17" s="90">
        <v>29.17</v>
      </c>
      <c r="M17" s="596">
        <v>44.42</v>
      </c>
      <c r="N17" s="90">
        <v>46.17</v>
      </c>
      <c r="O17" s="596">
        <v>60</v>
      </c>
      <c r="P17" s="90">
        <v>23.33</v>
      </c>
      <c r="Q17" s="596">
        <v>53.33</v>
      </c>
      <c r="R17" s="90">
        <v>49.33</v>
      </c>
      <c r="S17" s="596">
        <v>54</v>
      </c>
      <c r="T17" s="541">
        <v>37.603749999999998</v>
      </c>
      <c r="U17" s="542">
        <f t="shared" si="0"/>
        <v>45.104999999999997</v>
      </c>
      <c r="V17" s="394">
        <f t="shared" si="1"/>
        <v>7.5012499999999989</v>
      </c>
      <c r="W17" s="597">
        <v>3</v>
      </c>
      <c r="X17" s="598">
        <v>6</v>
      </c>
      <c r="Y17" s="599">
        <v>6</v>
      </c>
    </row>
    <row r="18" spans="1:35" ht="21" customHeight="1">
      <c r="A18" s="595">
        <v>9</v>
      </c>
      <c r="B18" s="405" t="s">
        <v>200</v>
      </c>
      <c r="C18" s="546" t="s">
        <v>201</v>
      </c>
      <c r="D18" s="90">
        <v>61.74</v>
      </c>
      <c r="E18" s="596">
        <v>44.89</v>
      </c>
      <c r="F18" s="90">
        <v>63.52</v>
      </c>
      <c r="G18" s="596">
        <v>44.27</v>
      </c>
      <c r="H18" s="90">
        <v>69.02</v>
      </c>
      <c r="I18" s="596">
        <v>32.89</v>
      </c>
      <c r="J18" s="90">
        <v>61.2</v>
      </c>
      <c r="K18" s="596">
        <v>31.78</v>
      </c>
      <c r="L18" s="90">
        <v>45.05</v>
      </c>
      <c r="M18" s="596">
        <v>35.24</v>
      </c>
      <c r="N18" s="90">
        <v>71.290000000000006</v>
      </c>
      <c r="O18" s="596">
        <v>56.89</v>
      </c>
      <c r="P18" s="90">
        <v>57.61</v>
      </c>
      <c r="Q18" s="596">
        <v>51.44</v>
      </c>
      <c r="R18" s="90">
        <v>64.87</v>
      </c>
      <c r="S18" s="596">
        <v>58.4</v>
      </c>
      <c r="T18" s="541">
        <v>61.787500000000009</v>
      </c>
      <c r="U18" s="542">
        <f t="shared" si="0"/>
        <v>44.474999999999994</v>
      </c>
      <c r="V18" s="373">
        <f t="shared" si="1"/>
        <v>-17.312500000000014</v>
      </c>
      <c r="W18" s="597">
        <v>1</v>
      </c>
      <c r="X18" s="598">
        <v>5</v>
      </c>
      <c r="Y18" s="599">
        <v>3</v>
      </c>
    </row>
    <row r="19" spans="1:35" ht="21" customHeight="1">
      <c r="A19" s="595">
        <v>10</v>
      </c>
      <c r="B19" s="405" t="s">
        <v>165</v>
      </c>
      <c r="C19" s="546" t="s">
        <v>166</v>
      </c>
      <c r="D19" s="90">
        <v>60.97</v>
      </c>
      <c r="E19" s="596">
        <v>47.84</v>
      </c>
      <c r="F19" s="90">
        <v>54.94</v>
      </c>
      <c r="G19" s="596">
        <v>42.4</v>
      </c>
      <c r="H19" s="90">
        <v>29.19</v>
      </c>
      <c r="I19" s="596">
        <v>28.82</v>
      </c>
      <c r="J19" s="90">
        <v>59.03</v>
      </c>
      <c r="K19" s="596">
        <v>32.82</v>
      </c>
      <c r="L19" s="90">
        <v>41.57</v>
      </c>
      <c r="M19" s="596">
        <v>36.880000000000003</v>
      </c>
      <c r="N19" s="90">
        <v>63.43</v>
      </c>
      <c r="O19" s="596">
        <v>52.8</v>
      </c>
      <c r="P19" s="90">
        <v>46.85</v>
      </c>
      <c r="Q19" s="596">
        <v>56</v>
      </c>
      <c r="R19" s="90">
        <v>63.48</v>
      </c>
      <c r="S19" s="596">
        <v>57.51</v>
      </c>
      <c r="T19" s="541">
        <v>52.432500000000005</v>
      </c>
      <c r="U19" s="542">
        <f t="shared" si="0"/>
        <v>44.383749999999999</v>
      </c>
      <c r="V19" s="373">
        <f t="shared" si="1"/>
        <v>-8.0487500000000054</v>
      </c>
      <c r="W19" s="597">
        <v>2</v>
      </c>
      <c r="X19" s="598">
        <v>4</v>
      </c>
      <c r="Y19" s="599">
        <v>3</v>
      </c>
      <c r="Z19" s="284"/>
      <c r="AA19" s="284"/>
      <c r="AB19" s="284"/>
      <c r="AC19" s="2"/>
      <c r="AD19" s="2"/>
      <c r="AE19" s="2"/>
      <c r="AF19" s="2"/>
      <c r="AG19" s="2"/>
      <c r="AH19" s="2"/>
      <c r="AI19" s="2"/>
    </row>
    <row r="20" spans="1:35" ht="21" customHeight="1">
      <c r="A20" s="595">
        <v>11</v>
      </c>
      <c r="B20" s="405" t="s">
        <v>151</v>
      </c>
      <c r="C20" s="546" t="s">
        <v>152</v>
      </c>
      <c r="D20" s="90">
        <v>62.38</v>
      </c>
      <c r="E20" s="596">
        <v>44.63</v>
      </c>
      <c r="F20" s="90">
        <v>61.75</v>
      </c>
      <c r="G20" s="596">
        <v>42.88</v>
      </c>
      <c r="H20" s="90">
        <v>57.81</v>
      </c>
      <c r="I20" s="596">
        <v>28.91</v>
      </c>
      <c r="J20" s="90">
        <v>57.81</v>
      </c>
      <c r="K20" s="596">
        <v>27.5</v>
      </c>
      <c r="L20" s="90">
        <v>46.25</v>
      </c>
      <c r="M20" s="596">
        <v>34.69</v>
      </c>
      <c r="N20" s="90">
        <v>60.81</v>
      </c>
      <c r="O20" s="596">
        <v>59</v>
      </c>
      <c r="P20" s="90">
        <v>44.38</v>
      </c>
      <c r="Q20" s="596">
        <v>54.06</v>
      </c>
      <c r="R20" s="90">
        <v>67</v>
      </c>
      <c r="S20" s="596">
        <v>61.75</v>
      </c>
      <c r="T20" s="541">
        <v>57.27375</v>
      </c>
      <c r="U20" s="542">
        <f t="shared" si="0"/>
        <v>44.177500000000002</v>
      </c>
      <c r="V20" s="373">
        <f t="shared" si="1"/>
        <v>-13.096249999999998</v>
      </c>
      <c r="W20" s="597">
        <v>2</v>
      </c>
      <c r="X20" s="598">
        <v>5</v>
      </c>
      <c r="Y20" s="599">
        <v>3</v>
      </c>
    </row>
    <row r="21" spans="1:35" ht="21" customHeight="1">
      <c r="A21" s="595">
        <v>12</v>
      </c>
      <c r="B21" s="405" t="s">
        <v>214</v>
      </c>
      <c r="C21" s="546" t="s">
        <v>215</v>
      </c>
      <c r="D21" s="90">
        <v>60.94</v>
      </c>
      <c r="E21" s="596">
        <v>44.21</v>
      </c>
      <c r="F21" s="90">
        <v>50.06</v>
      </c>
      <c r="G21" s="596">
        <v>42.83</v>
      </c>
      <c r="H21" s="90">
        <v>33.6</v>
      </c>
      <c r="I21" s="596">
        <v>33.28</v>
      </c>
      <c r="J21" s="90">
        <v>69.260000000000005</v>
      </c>
      <c r="K21" s="596">
        <v>33.79</v>
      </c>
      <c r="L21" s="90">
        <v>40.880000000000003</v>
      </c>
      <c r="M21" s="596">
        <v>34.69</v>
      </c>
      <c r="N21" s="90">
        <v>65.92</v>
      </c>
      <c r="O21" s="596">
        <v>53.1</v>
      </c>
      <c r="P21" s="90">
        <v>49.71</v>
      </c>
      <c r="Q21" s="596">
        <v>52.76</v>
      </c>
      <c r="R21" s="90">
        <v>60.71</v>
      </c>
      <c r="S21" s="596">
        <v>58.21</v>
      </c>
      <c r="T21" s="541">
        <v>53.884999999999991</v>
      </c>
      <c r="U21" s="542">
        <f t="shared" si="0"/>
        <v>44.108749999999993</v>
      </c>
      <c r="V21" s="373">
        <f t="shared" si="1"/>
        <v>-9.7762499999999974</v>
      </c>
      <c r="W21" s="597">
        <v>0</v>
      </c>
      <c r="X21" s="598">
        <v>4</v>
      </c>
      <c r="Y21" s="599">
        <v>2</v>
      </c>
    </row>
    <row r="22" spans="1:35" ht="21" customHeight="1">
      <c r="A22" s="595">
        <v>13</v>
      </c>
      <c r="B22" s="405" t="s">
        <v>103</v>
      </c>
      <c r="C22" s="546" t="s">
        <v>104</v>
      </c>
      <c r="D22" s="90">
        <v>62.4</v>
      </c>
      <c r="E22" s="596">
        <v>39</v>
      </c>
      <c r="F22" s="90">
        <v>54.4</v>
      </c>
      <c r="G22" s="596">
        <v>39.6</v>
      </c>
      <c r="H22" s="90">
        <v>41</v>
      </c>
      <c r="I22" s="596">
        <v>30.5</v>
      </c>
      <c r="J22" s="90">
        <v>74.5</v>
      </c>
      <c r="K22" s="596">
        <v>34</v>
      </c>
      <c r="L22" s="90">
        <v>40.75</v>
      </c>
      <c r="M22" s="596">
        <v>42.55</v>
      </c>
      <c r="N22" s="90">
        <v>58.09</v>
      </c>
      <c r="O22" s="596">
        <v>48</v>
      </c>
      <c r="P22" s="90">
        <v>54.5</v>
      </c>
      <c r="Q22" s="596">
        <v>55.5</v>
      </c>
      <c r="R22" s="90">
        <v>58.4</v>
      </c>
      <c r="S22" s="596">
        <v>52</v>
      </c>
      <c r="T22" s="541">
        <v>55.504999999999995</v>
      </c>
      <c r="U22" s="542">
        <f t="shared" si="0"/>
        <v>42.643749999999997</v>
      </c>
      <c r="V22" s="373">
        <f t="shared" si="1"/>
        <v>-12.861249999999998</v>
      </c>
      <c r="W22" s="597">
        <v>2</v>
      </c>
      <c r="X22" s="598">
        <v>3</v>
      </c>
      <c r="Y22" s="599">
        <v>2</v>
      </c>
    </row>
    <row r="23" spans="1:35" ht="21" customHeight="1">
      <c r="A23" s="616">
        <v>14</v>
      </c>
      <c r="B23" s="617" t="s">
        <v>177</v>
      </c>
      <c r="C23" s="618" t="s">
        <v>178</v>
      </c>
      <c r="D23" s="106">
        <v>46.33</v>
      </c>
      <c r="E23" s="619">
        <v>45</v>
      </c>
      <c r="F23" s="106">
        <v>49.67</v>
      </c>
      <c r="G23" s="619">
        <v>37.5</v>
      </c>
      <c r="H23" s="106">
        <v>25</v>
      </c>
      <c r="I23" s="619">
        <v>32.5</v>
      </c>
      <c r="J23" s="106">
        <v>55.83</v>
      </c>
      <c r="K23" s="619">
        <v>35</v>
      </c>
      <c r="L23" s="106">
        <v>41.25</v>
      </c>
      <c r="M23" s="619">
        <v>31.63</v>
      </c>
      <c r="N23" s="106">
        <v>63.02</v>
      </c>
      <c r="O23" s="619">
        <v>51</v>
      </c>
      <c r="P23" s="106">
        <v>46.67</v>
      </c>
      <c r="Q23" s="619">
        <v>47.5</v>
      </c>
      <c r="R23" s="106">
        <v>52.67</v>
      </c>
      <c r="S23" s="619">
        <v>61</v>
      </c>
      <c r="T23" s="553">
        <v>47.555</v>
      </c>
      <c r="U23" s="554">
        <f t="shared" si="0"/>
        <v>42.641249999999999</v>
      </c>
      <c r="V23" s="620">
        <f t="shared" si="1"/>
        <v>-4.9137500000000003</v>
      </c>
      <c r="W23" s="621">
        <v>1</v>
      </c>
      <c r="X23" s="622">
        <v>3</v>
      </c>
      <c r="Y23" s="623">
        <v>1</v>
      </c>
    </row>
    <row r="24" spans="1:35" ht="24" customHeight="1">
      <c r="A24" s="938" t="s">
        <v>387</v>
      </c>
      <c r="B24" s="938"/>
      <c r="C24" s="938"/>
      <c r="D24" s="605">
        <f>SUM(D10:D23)/14</f>
        <v>56.213571428571427</v>
      </c>
      <c r="E24" s="606">
        <f t="shared" ref="E24:U24" si="2">SUM(E10:E23)/14</f>
        <v>46.615000000000002</v>
      </c>
      <c r="F24" s="605">
        <f t="shared" si="2"/>
        <v>55.794999999999995</v>
      </c>
      <c r="G24" s="606">
        <f t="shared" si="2"/>
        <v>43.992142857142859</v>
      </c>
      <c r="H24" s="605">
        <f t="shared" si="2"/>
        <v>42.978571428571421</v>
      </c>
      <c r="I24" s="606">
        <f t="shared" si="2"/>
        <v>34.371428571428574</v>
      </c>
      <c r="J24" s="605">
        <f t="shared" si="2"/>
        <v>65.386428571428567</v>
      </c>
      <c r="K24" s="606">
        <f t="shared" si="2"/>
        <v>37.494285714285716</v>
      </c>
      <c r="L24" s="605">
        <f t="shared" si="2"/>
        <v>43.330714285714286</v>
      </c>
      <c r="M24" s="606">
        <f t="shared" si="2"/>
        <v>38.881428571428572</v>
      </c>
      <c r="N24" s="605">
        <f t="shared" si="2"/>
        <v>62.669285714285721</v>
      </c>
      <c r="O24" s="606">
        <f t="shared" si="2"/>
        <v>57.195714285714288</v>
      </c>
      <c r="P24" s="605">
        <f t="shared" si="2"/>
        <v>51.046428571428571</v>
      </c>
      <c r="Q24" s="606">
        <f t="shared" si="2"/>
        <v>54.114999999999995</v>
      </c>
      <c r="R24" s="605">
        <f t="shared" si="2"/>
        <v>63.530714285714289</v>
      </c>
      <c r="S24" s="606">
        <f t="shared" si="2"/>
        <v>59.676428571428573</v>
      </c>
      <c r="T24" s="605">
        <f t="shared" si="2"/>
        <v>55.11883928571428</v>
      </c>
      <c r="U24" s="606">
        <f t="shared" si="2"/>
        <v>46.542678571428567</v>
      </c>
      <c r="V24" s="620">
        <f t="shared" si="1"/>
        <v>-8.576160714285713</v>
      </c>
      <c r="W24" s="624"/>
      <c r="X24" s="625"/>
      <c r="Y24" s="626"/>
      <c r="Z24" s="284"/>
      <c r="AA24" s="284"/>
      <c r="AB24" s="284"/>
      <c r="AC24" s="2"/>
      <c r="AD24" s="2"/>
      <c r="AE24" s="2"/>
      <c r="AF24" s="2"/>
      <c r="AG24" s="2"/>
      <c r="AH24" s="2"/>
      <c r="AI24" s="2"/>
    </row>
    <row r="25" spans="1:35" s="235" customFormat="1">
      <c r="A25" s="12"/>
      <c r="B25" s="108"/>
      <c r="C25" s="12"/>
      <c r="D25" s="109"/>
      <c r="E25" s="110"/>
      <c r="F25" s="109"/>
      <c r="G25" s="110"/>
      <c r="H25" s="109"/>
      <c r="I25" s="110"/>
      <c r="J25" s="109"/>
      <c r="K25" s="110"/>
      <c r="L25" s="109"/>
      <c r="M25" s="110"/>
      <c r="N25" s="109"/>
      <c r="O25" s="110"/>
      <c r="P25" s="109"/>
      <c r="Q25" s="110"/>
      <c r="R25" s="109"/>
      <c r="S25" s="110"/>
      <c r="T25" s="426"/>
      <c r="U25" s="110"/>
      <c r="Z25" s="94"/>
      <c r="AA25" s="94"/>
      <c r="AB25" s="94"/>
      <c r="AC25" s="12"/>
      <c r="AD25" s="12"/>
      <c r="AE25" s="12"/>
      <c r="AF25" s="12"/>
      <c r="AG25" s="12"/>
      <c r="AH25" s="12"/>
      <c r="AI25" s="12"/>
    </row>
    <row r="26" spans="1:35">
      <c r="T26" s="426"/>
    </row>
    <row r="27" spans="1:35">
      <c r="T27" s="426"/>
    </row>
    <row r="28" spans="1:35">
      <c r="T28" s="426"/>
    </row>
    <row r="29" spans="1:35" s="235" customFormat="1">
      <c r="A29" s="12"/>
      <c r="B29" s="108"/>
      <c r="C29" s="12"/>
      <c r="D29" s="109"/>
      <c r="E29" s="110"/>
      <c r="F29" s="109"/>
      <c r="G29" s="110"/>
      <c r="H29" s="109"/>
      <c r="I29" s="110"/>
      <c r="J29" s="109"/>
      <c r="K29" s="110"/>
      <c r="L29" s="109"/>
      <c r="M29" s="110"/>
      <c r="N29" s="109"/>
      <c r="O29" s="110"/>
      <c r="P29" s="109"/>
      <c r="Q29" s="110"/>
      <c r="R29" s="109"/>
      <c r="S29" s="110"/>
      <c r="T29" s="426"/>
      <c r="U29" s="110"/>
      <c r="Z29" s="94"/>
      <c r="AA29" s="94"/>
      <c r="AB29" s="94"/>
      <c r="AC29" s="12"/>
      <c r="AD29" s="12"/>
      <c r="AE29" s="12"/>
      <c r="AF29" s="12"/>
      <c r="AG29" s="12"/>
      <c r="AH29" s="12"/>
      <c r="AI29" s="12"/>
    </row>
    <row r="30" spans="1:35">
      <c r="T30" s="426"/>
    </row>
    <row r="31" spans="1:35">
      <c r="T31" s="426"/>
    </row>
    <row r="32" spans="1:35">
      <c r="T32" s="426"/>
    </row>
    <row r="33" spans="1:35">
      <c r="T33" s="426"/>
    </row>
    <row r="34" spans="1:35">
      <c r="T34" s="426"/>
    </row>
    <row r="35" spans="1:35" s="292" customFormat="1">
      <c r="A35" s="12"/>
      <c r="B35" s="108"/>
      <c r="C35" s="12"/>
      <c r="D35" s="109"/>
      <c r="E35" s="110"/>
      <c r="F35" s="109"/>
      <c r="G35" s="110"/>
      <c r="H35" s="109"/>
      <c r="I35" s="110"/>
      <c r="J35" s="109"/>
      <c r="K35" s="110"/>
      <c r="L35" s="109"/>
      <c r="M35" s="110"/>
      <c r="N35" s="109"/>
      <c r="O35" s="110"/>
      <c r="P35" s="109"/>
      <c r="Q35" s="110"/>
      <c r="R35" s="109"/>
      <c r="S35" s="110"/>
      <c r="T35" s="426"/>
      <c r="U35" s="110"/>
      <c r="V35" s="235"/>
      <c r="W35" s="235"/>
      <c r="X35" s="235"/>
      <c r="Y35" s="235"/>
      <c r="Z35" s="94"/>
      <c r="AA35" s="94"/>
      <c r="AB35" s="94"/>
      <c r="AC35" s="12"/>
      <c r="AD35" s="12"/>
      <c r="AE35" s="12"/>
      <c r="AF35" s="12"/>
      <c r="AG35" s="12"/>
      <c r="AH35" s="12"/>
      <c r="AI35" s="12"/>
    </row>
    <row r="36" spans="1:35" s="292" customFormat="1">
      <c r="A36" s="12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T36" s="426"/>
      <c r="U36" s="110"/>
      <c r="V36" s="235"/>
      <c r="W36" s="235"/>
      <c r="X36" s="235"/>
      <c r="Y36" s="235"/>
      <c r="Z36" s="94"/>
      <c r="AA36" s="94"/>
      <c r="AB36" s="94"/>
      <c r="AC36" s="12"/>
      <c r="AD36" s="12"/>
      <c r="AE36" s="12"/>
      <c r="AF36" s="12"/>
      <c r="AG36" s="12"/>
      <c r="AH36" s="12"/>
      <c r="AI36" s="12"/>
    </row>
    <row r="37" spans="1:35" s="292" customFormat="1">
      <c r="A37" s="12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T37" s="426"/>
      <c r="U37" s="110"/>
      <c r="V37" s="235"/>
      <c r="W37" s="235"/>
      <c r="X37" s="235"/>
      <c r="Y37" s="235"/>
      <c r="Z37" s="94"/>
      <c r="AA37" s="94"/>
      <c r="AB37" s="94"/>
      <c r="AC37" s="12"/>
      <c r="AD37" s="12"/>
      <c r="AE37" s="12"/>
      <c r="AF37" s="12"/>
      <c r="AG37" s="12"/>
      <c r="AH37" s="12"/>
      <c r="AI37" s="12"/>
    </row>
    <row r="38" spans="1:35" s="292" customFormat="1">
      <c r="A38" s="12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U38" s="110"/>
      <c r="V38" s="235"/>
      <c r="W38" s="235"/>
      <c r="X38" s="235"/>
      <c r="Y38" s="235"/>
      <c r="Z38" s="94"/>
      <c r="AA38" s="94"/>
      <c r="AB38" s="94"/>
      <c r="AC38" s="12"/>
      <c r="AD38" s="12"/>
      <c r="AE38" s="12"/>
      <c r="AF38" s="12"/>
      <c r="AG38" s="12"/>
      <c r="AH38" s="12"/>
      <c r="AI38" s="12"/>
    </row>
    <row r="39" spans="1:35" s="292" customFormat="1">
      <c r="A39" s="12"/>
      <c r="B39" s="108"/>
      <c r="C39" s="12"/>
      <c r="D39" s="109"/>
      <c r="E39" s="110"/>
      <c r="F39" s="109"/>
      <c r="G39" s="110"/>
      <c r="H39" s="109"/>
      <c r="I39" s="110"/>
      <c r="J39" s="109"/>
      <c r="K39" s="110"/>
      <c r="L39" s="109"/>
      <c r="M39" s="110"/>
      <c r="N39" s="109"/>
      <c r="O39" s="110"/>
      <c r="P39" s="109"/>
      <c r="Q39" s="110"/>
      <c r="R39" s="109"/>
      <c r="S39" s="110"/>
      <c r="U39" s="110"/>
      <c r="V39" s="235"/>
      <c r="W39" s="235"/>
      <c r="X39" s="235"/>
      <c r="Y39" s="235"/>
      <c r="Z39" s="94"/>
      <c r="AA39" s="94"/>
      <c r="AB39" s="94"/>
      <c r="AC39" s="12"/>
      <c r="AD39" s="12"/>
      <c r="AE39" s="12"/>
      <c r="AF39" s="12"/>
      <c r="AG39" s="12"/>
      <c r="AH39" s="12"/>
      <c r="AI39" s="12"/>
    </row>
    <row r="40" spans="1:35" s="292" customFormat="1">
      <c r="A40" s="12"/>
      <c r="B40" s="108"/>
      <c r="C40" s="12"/>
      <c r="D40" s="109"/>
      <c r="E40" s="110"/>
      <c r="F40" s="109"/>
      <c r="G40" s="110"/>
      <c r="H40" s="109"/>
      <c r="I40" s="110"/>
      <c r="J40" s="109"/>
      <c r="K40" s="110"/>
      <c r="L40" s="109"/>
      <c r="M40" s="110"/>
      <c r="N40" s="109"/>
      <c r="O40" s="110"/>
      <c r="P40" s="109"/>
      <c r="Q40" s="110"/>
      <c r="R40" s="109"/>
      <c r="S40" s="110"/>
      <c r="U40" s="110"/>
      <c r="V40" s="235"/>
      <c r="W40" s="235"/>
      <c r="X40" s="235"/>
      <c r="Y40" s="235"/>
      <c r="Z40" s="94"/>
      <c r="AA40" s="94"/>
      <c r="AB40" s="94"/>
      <c r="AC40" s="12"/>
      <c r="AD40" s="12"/>
      <c r="AE40" s="12"/>
      <c r="AF40" s="12"/>
      <c r="AG40" s="12"/>
      <c r="AH40" s="12"/>
      <c r="AI40" s="12"/>
    </row>
    <row r="41" spans="1:35" s="292" customFormat="1">
      <c r="A41" s="12"/>
      <c r="B41" s="108"/>
      <c r="C41" s="12"/>
      <c r="D41" s="109"/>
      <c r="E41" s="110"/>
      <c r="F41" s="109"/>
      <c r="G41" s="110"/>
      <c r="H41" s="109"/>
      <c r="I41" s="110"/>
      <c r="J41" s="109"/>
      <c r="K41" s="110"/>
      <c r="L41" s="109"/>
      <c r="M41" s="110"/>
      <c r="N41" s="109"/>
      <c r="O41" s="110"/>
      <c r="P41" s="109"/>
      <c r="Q41" s="110"/>
      <c r="R41" s="109"/>
      <c r="S41" s="110"/>
      <c r="U41" s="110"/>
      <c r="V41" s="235"/>
      <c r="W41" s="235"/>
      <c r="X41" s="235"/>
      <c r="Y41" s="235"/>
      <c r="Z41" s="94"/>
      <c r="AA41" s="94"/>
      <c r="AB41" s="94"/>
      <c r="AC41" s="12"/>
      <c r="AD41" s="12"/>
      <c r="AE41" s="12"/>
      <c r="AF41" s="12"/>
      <c r="AG41" s="12"/>
      <c r="AH41" s="12"/>
      <c r="AI41" s="12"/>
    </row>
    <row r="42" spans="1:35" s="292" customFormat="1">
      <c r="A42" s="12"/>
      <c r="B42" s="108"/>
      <c r="C42" s="12"/>
      <c r="D42" s="109"/>
      <c r="E42" s="110"/>
      <c r="F42" s="109"/>
      <c r="G42" s="110"/>
      <c r="H42" s="109"/>
      <c r="I42" s="110"/>
      <c r="J42" s="109"/>
      <c r="K42" s="110"/>
      <c r="L42" s="109"/>
      <c r="M42" s="110"/>
      <c r="N42" s="109"/>
      <c r="O42" s="110"/>
      <c r="P42" s="109"/>
      <c r="Q42" s="110"/>
      <c r="R42" s="109"/>
      <c r="S42" s="110"/>
      <c r="U42" s="110"/>
      <c r="V42" s="235"/>
      <c r="W42" s="235"/>
      <c r="X42" s="235"/>
      <c r="Y42" s="235"/>
      <c r="Z42" s="94"/>
      <c r="AA42" s="94"/>
      <c r="AB42" s="94"/>
      <c r="AC42" s="12"/>
      <c r="AD42" s="12"/>
      <c r="AE42" s="12"/>
      <c r="AF42" s="12"/>
      <c r="AG42" s="12"/>
      <c r="AH42" s="12"/>
      <c r="AI42" s="12"/>
    </row>
  </sheetData>
  <mergeCells count="17">
    <mergeCell ref="T5:U5"/>
    <mergeCell ref="W5:Y5"/>
    <mergeCell ref="A1:Y1"/>
    <mergeCell ref="A2:Y2"/>
    <mergeCell ref="A3:Y3"/>
    <mergeCell ref="A4:Y4"/>
    <mergeCell ref="A5:A6"/>
    <mergeCell ref="C5:C6"/>
    <mergeCell ref="D5:E5"/>
    <mergeCell ref="F5:G5"/>
    <mergeCell ref="H5:I5"/>
    <mergeCell ref="J5:K5"/>
    <mergeCell ref="A24:C24"/>
    <mergeCell ref="L5:M5"/>
    <mergeCell ref="N5:O5"/>
    <mergeCell ref="P5:Q5"/>
    <mergeCell ref="R5:S5"/>
  </mergeCells>
  <pageMargins left="0.19685039370078741" right="0.39370078740157483" top="1.0236220472440944" bottom="0.31496062992125984" header="0.31496062992125984" footer="0.31496062992125984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8"/>
  <sheetViews>
    <sheetView view="pageBreakPreview" topLeftCell="I15" zoomScaleNormal="110" zoomScaleSheetLayoutView="100" workbookViewId="0">
      <selection sqref="A1:Y23"/>
    </sheetView>
  </sheetViews>
  <sheetFormatPr defaultRowHeight="18.75"/>
  <cols>
    <col min="1" max="1" width="3.625" style="12" customWidth="1"/>
    <col min="2" max="2" width="0.125" style="108" hidden="1" customWidth="1"/>
    <col min="3" max="3" width="17.25" style="12" bestFit="1" customWidth="1"/>
    <col min="4" max="4" width="5.25" style="109" bestFit="1" customWidth="1"/>
    <col min="5" max="5" width="5.875" style="110" bestFit="1" customWidth="1"/>
    <col min="6" max="6" width="5.25" style="109" bestFit="1" customWidth="1"/>
    <col min="7" max="7" width="5.875" style="110" bestFit="1" customWidth="1"/>
    <col min="8" max="8" width="5.25" style="109" bestFit="1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5.375" style="235" bestFit="1" customWidth="1"/>
    <col min="23" max="23" width="5" style="235" bestFit="1" customWidth="1"/>
    <col min="24" max="24" width="5.25" style="235" bestFit="1" customWidth="1"/>
    <col min="25" max="25" width="6.625" style="235" bestFit="1" customWidth="1"/>
    <col min="26" max="26" width="6.5" style="235" customWidth="1"/>
    <col min="27" max="27" width="5.625" style="425" bestFit="1" customWidth="1"/>
    <col min="28" max="28" width="6.375" style="349" customWidth="1"/>
    <col min="29" max="34" width="5.625" style="12" customWidth="1"/>
    <col min="35" max="16384" width="9" style="12"/>
  </cols>
  <sheetData>
    <row r="1" spans="1:38" s="2" customFormat="1" ht="21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1"/>
      <c r="AA1" s="341"/>
      <c r="AB1" s="342"/>
    </row>
    <row r="2" spans="1:38" s="2" customFormat="1" ht="21" customHeight="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1"/>
      <c r="AA2" s="341"/>
      <c r="AB2" s="342"/>
    </row>
    <row r="3" spans="1:38" s="4" customFormat="1" ht="21.75" customHeight="1">
      <c r="A3" s="861" t="s">
        <v>324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3"/>
      <c r="AA3" s="343"/>
      <c r="AB3" s="344"/>
    </row>
    <row r="4" spans="1:38" ht="20.25" customHeight="1">
      <c r="A4" s="951" t="s">
        <v>388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563"/>
      <c r="AA4" s="564"/>
    </row>
    <row r="5" spans="1:38" ht="21" customHeight="1">
      <c r="A5" s="945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389</v>
      </c>
      <c r="S5" s="857"/>
      <c r="T5" s="858" t="s">
        <v>282</v>
      </c>
      <c r="U5" s="858"/>
      <c r="V5" s="525" t="s">
        <v>6</v>
      </c>
      <c r="W5" s="859" t="s">
        <v>341</v>
      </c>
      <c r="X5" s="859"/>
      <c r="Y5" s="859"/>
      <c r="Z5" s="347"/>
      <c r="AA5" s="348" t="s">
        <v>342</v>
      </c>
      <c r="AB5" s="349" t="s">
        <v>284</v>
      </c>
    </row>
    <row r="6" spans="1:38" ht="21" customHeight="1">
      <c r="A6" s="946"/>
      <c r="B6" s="350" t="s">
        <v>15</v>
      </c>
      <c r="C6" s="926"/>
      <c r="D6" s="351" t="s">
        <v>16</v>
      </c>
      <c r="E6" s="352" t="s">
        <v>17</v>
      </c>
      <c r="F6" s="351" t="s">
        <v>16</v>
      </c>
      <c r="G6" s="352" t="s">
        <v>17</v>
      </c>
      <c r="H6" s="351" t="s">
        <v>16</v>
      </c>
      <c r="I6" s="352" t="s">
        <v>17</v>
      </c>
      <c r="J6" s="351" t="s">
        <v>16</v>
      </c>
      <c r="K6" s="352" t="s">
        <v>17</v>
      </c>
      <c r="L6" s="351" t="s">
        <v>16</v>
      </c>
      <c r="M6" s="352" t="s">
        <v>17</v>
      </c>
      <c r="N6" s="351" t="s">
        <v>16</v>
      </c>
      <c r="O6" s="352" t="s">
        <v>17</v>
      </c>
      <c r="P6" s="351" t="s">
        <v>16</v>
      </c>
      <c r="Q6" s="352" t="s">
        <v>17</v>
      </c>
      <c r="R6" s="351" t="s">
        <v>16</v>
      </c>
      <c r="S6" s="352" t="s">
        <v>17</v>
      </c>
      <c r="T6" s="354" t="s">
        <v>300</v>
      </c>
      <c r="U6" s="355" t="s">
        <v>343</v>
      </c>
      <c r="V6" s="356" t="s">
        <v>18</v>
      </c>
      <c r="W6" s="613" t="s">
        <v>344</v>
      </c>
      <c r="X6" s="614" t="s">
        <v>345</v>
      </c>
      <c r="Y6" s="615" t="s">
        <v>346</v>
      </c>
      <c r="Z6" s="360"/>
      <c r="AA6" s="361">
        <v>55</v>
      </c>
    </row>
    <row r="7" spans="1:38" s="66" customFormat="1" ht="21" customHeight="1">
      <c r="A7" s="529"/>
      <c r="B7" s="571"/>
      <c r="C7" s="529" t="s">
        <v>21</v>
      </c>
      <c r="D7" s="528">
        <v>50.04</v>
      </c>
      <c r="E7" s="529">
        <v>45.68</v>
      </c>
      <c r="F7" s="528">
        <v>52.22</v>
      </c>
      <c r="G7" s="529">
        <v>44.22</v>
      </c>
      <c r="H7" s="528">
        <v>38.369999999999997</v>
      </c>
      <c r="I7" s="529">
        <v>36.99</v>
      </c>
      <c r="J7" s="530">
        <v>52.4</v>
      </c>
      <c r="K7" s="531">
        <v>35.770000000000003</v>
      </c>
      <c r="L7" s="528">
        <v>40.82</v>
      </c>
      <c r="M7" s="529">
        <v>37.46</v>
      </c>
      <c r="N7" s="528">
        <v>58.87</v>
      </c>
      <c r="O7" s="529">
        <v>54.84</v>
      </c>
      <c r="P7" s="528">
        <v>46.75</v>
      </c>
      <c r="Q7" s="529">
        <v>52.27</v>
      </c>
      <c r="R7" s="528">
        <v>55.38</v>
      </c>
      <c r="S7" s="529">
        <v>53.85</v>
      </c>
      <c r="T7" s="530">
        <v>49.36</v>
      </c>
      <c r="U7" s="531">
        <f t="shared" ref="U7:U20" si="0">SUM(E7+G7+I7+K7+M7+O7+Q7+S7)/8</f>
        <v>45.135000000000005</v>
      </c>
      <c r="V7" s="532">
        <f>U7-T7</f>
        <v>-4.2249999999999943</v>
      </c>
      <c r="W7" s="572"/>
      <c r="X7" s="573"/>
      <c r="Y7" s="574"/>
      <c r="Z7" s="373"/>
      <c r="AA7" s="374">
        <f t="shared" ref="AA7:AA20" si="1">SUM(E7+G7+I7+K7+M7+O7+Q7+S7)/8</f>
        <v>45.135000000000005</v>
      </c>
      <c r="AB7" s="375">
        <f t="shared" ref="AB7:AB20" si="2">SUM(D7+F7+H7+J7+L7+N7+P7+R7)/8</f>
        <v>49.356249999999996</v>
      </c>
    </row>
    <row r="8" spans="1:38" s="75" customFormat="1" ht="21" customHeight="1">
      <c r="A8" s="67"/>
      <c r="B8" s="68"/>
      <c r="C8" s="35" t="s">
        <v>20</v>
      </c>
      <c r="D8" s="34">
        <v>49.51</v>
      </c>
      <c r="E8" s="35">
        <v>44.01</v>
      </c>
      <c r="F8" s="34">
        <v>51.08</v>
      </c>
      <c r="G8" s="35">
        <v>42.57</v>
      </c>
      <c r="H8" s="34">
        <v>37.119999999999997</v>
      </c>
      <c r="I8" s="35">
        <v>34.03</v>
      </c>
      <c r="J8" s="34">
        <v>51.69</v>
      </c>
      <c r="K8" s="35">
        <v>33.83</v>
      </c>
      <c r="L8" s="34">
        <v>40.450000000000003</v>
      </c>
      <c r="M8" s="35">
        <v>36.090000000000003</v>
      </c>
      <c r="N8" s="34">
        <v>58.17</v>
      </c>
      <c r="O8" s="35">
        <v>53.38</v>
      </c>
      <c r="P8" s="378">
        <v>46.2</v>
      </c>
      <c r="Q8" s="321">
        <v>50.7</v>
      </c>
      <c r="R8" s="34">
        <v>54.45</v>
      </c>
      <c r="S8" s="321">
        <v>52.2</v>
      </c>
      <c r="T8" s="378">
        <v>48.58</v>
      </c>
      <c r="U8" s="321">
        <f t="shared" si="0"/>
        <v>43.35125</v>
      </c>
      <c r="V8" s="373">
        <f t="shared" ref="V8:V21" si="3">U8-T8</f>
        <v>-5.228749999999998</v>
      </c>
      <c r="W8" s="580"/>
      <c r="X8" s="581"/>
      <c r="Y8" s="582"/>
      <c r="Z8" s="373"/>
      <c r="AA8" s="374">
        <f t="shared" si="1"/>
        <v>43.35125</v>
      </c>
      <c r="AB8" s="375">
        <f t="shared" si="2"/>
        <v>48.583750000000002</v>
      </c>
    </row>
    <row r="9" spans="1:38" s="83" customFormat="1" ht="21" customHeight="1">
      <c r="A9" s="583"/>
      <c r="B9" s="584"/>
      <c r="C9" s="583" t="s">
        <v>22</v>
      </c>
      <c r="D9" s="535">
        <v>55.01</v>
      </c>
      <c r="E9" s="536">
        <v>47.37</v>
      </c>
      <c r="F9" s="535">
        <v>56.2</v>
      </c>
      <c r="G9" s="536">
        <v>45.44</v>
      </c>
      <c r="H9" s="535">
        <v>41.2</v>
      </c>
      <c r="I9" s="536">
        <v>37.53</v>
      </c>
      <c r="J9" s="535">
        <v>59.96</v>
      </c>
      <c r="K9" s="536">
        <v>37.15</v>
      </c>
      <c r="L9" s="535">
        <v>44.48</v>
      </c>
      <c r="M9" s="536">
        <v>38.81</v>
      </c>
      <c r="N9" s="535">
        <v>63.07</v>
      </c>
      <c r="O9" s="536">
        <v>56.33</v>
      </c>
      <c r="P9" s="535">
        <v>51.8</v>
      </c>
      <c r="Q9" s="536">
        <v>54.41</v>
      </c>
      <c r="R9" s="535">
        <v>60.81</v>
      </c>
      <c r="S9" s="536">
        <v>58.77</v>
      </c>
      <c r="T9" s="535">
        <v>54.07</v>
      </c>
      <c r="U9" s="536">
        <f t="shared" si="0"/>
        <v>46.976249999999993</v>
      </c>
      <c r="V9" s="373">
        <f t="shared" si="3"/>
        <v>-7.0937500000000071</v>
      </c>
      <c r="W9" s="580"/>
      <c r="X9" s="581"/>
      <c r="Y9" s="582"/>
      <c r="Z9" s="373"/>
      <c r="AA9" s="374">
        <f t="shared" si="1"/>
        <v>46.976249999999993</v>
      </c>
      <c r="AB9" s="375">
        <f t="shared" si="2"/>
        <v>54.066250000000004</v>
      </c>
    </row>
    <row r="10" spans="1:38" ht="21" customHeight="1">
      <c r="A10" s="585">
        <v>1</v>
      </c>
      <c r="B10" s="586" t="s">
        <v>31</v>
      </c>
      <c r="C10" s="587" t="s">
        <v>32</v>
      </c>
      <c r="D10" s="627">
        <v>43</v>
      </c>
      <c r="E10" s="628">
        <v>36</v>
      </c>
      <c r="F10" s="627">
        <v>40</v>
      </c>
      <c r="G10" s="628">
        <v>52</v>
      </c>
      <c r="H10" s="627">
        <v>26.25</v>
      </c>
      <c r="I10" s="628">
        <v>40</v>
      </c>
      <c r="J10" s="627">
        <v>50</v>
      </c>
      <c r="K10" s="628">
        <v>60</v>
      </c>
      <c r="L10" s="627">
        <v>37.5</v>
      </c>
      <c r="M10" s="628">
        <v>38.5</v>
      </c>
      <c r="N10" s="627">
        <v>64.55</v>
      </c>
      <c r="O10" s="628">
        <v>76</v>
      </c>
      <c r="P10" s="627">
        <v>32.5</v>
      </c>
      <c r="Q10" s="628">
        <v>50</v>
      </c>
      <c r="R10" s="627">
        <v>56</v>
      </c>
      <c r="S10" s="628">
        <v>72</v>
      </c>
      <c r="T10" s="590">
        <v>43.725000000000001</v>
      </c>
      <c r="U10" s="591">
        <f t="shared" si="0"/>
        <v>53.0625</v>
      </c>
      <c r="V10" s="629">
        <f t="shared" si="3"/>
        <v>9.3374999999999986</v>
      </c>
      <c r="W10" s="592">
        <v>5</v>
      </c>
      <c r="X10" s="593">
        <v>6</v>
      </c>
      <c r="Y10" s="594">
        <v>6</v>
      </c>
      <c r="Z10" s="373"/>
      <c r="AA10" s="374">
        <f t="shared" si="1"/>
        <v>53.0625</v>
      </c>
      <c r="AB10" s="375">
        <f t="shared" si="2"/>
        <v>43.725000000000001</v>
      </c>
    </row>
    <row r="11" spans="1:38" ht="21" customHeight="1">
      <c r="A11" s="595">
        <v>2</v>
      </c>
      <c r="B11" s="405" t="s">
        <v>35</v>
      </c>
      <c r="C11" s="546" t="s">
        <v>36</v>
      </c>
      <c r="D11" s="87">
        <v>42.52</v>
      </c>
      <c r="E11" s="540">
        <v>54.14</v>
      </c>
      <c r="F11" s="87">
        <v>50.52</v>
      </c>
      <c r="G11" s="540">
        <v>49.14</v>
      </c>
      <c r="H11" s="87">
        <v>31.85</v>
      </c>
      <c r="I11" s="540">
        <v>41.25</v>
      </c>
      <c r="J11" s="87">
        <v>55.19</v>
      </c>
      <c r="K11" s="540">
        <v>43.57</v>
      </c>
      <c r="L11" s="87">
        <v>41.48</v>
      </c>
      <c r="M11" s="540">
        <v>44.93</v>
      </c>
      <c r="N11" s="87">
        <v>61.68</v>
      </c>
      <c r="O11" s="540">
        <v>66.290000000000006</v>
      </c>
      <c r="P11" s="87">
        <v>45.37</v>
      </c>
      <c r="Q11" s="540">
        <v>57.86</v>
      </c>
      <c r="R11" s="87">
        <v>57.04</v>
      </c>
      <c r="S11" s="540">
        <v>66</v>
      </c>
      <c r="T11" s="541">
        <v>48.206250000000004</v>
      </c>
      <c r="U11" s="542">
        <f t="shared" si="0"/>
        <v>52.897500000000001</v>
      </c>
      <c r="V11" s="394">
        <f t="shared" si="3"/>
        <v>4.6912499999999966</v>
      </c>
      <c r="W11" s="597">
        <v>8</v>
      </c>
      <c r="X11" s="598">
        <v>8</v>
      </c>
      <c r="Y11" s="599">
        <v>8</v>
      </c>
      <c r="Z11" s="373"/>
      <c r="AA11" s="374">
        <f t="shared" si="1"/>
        <v>52.897500000000001</v>
      </c>
      <c r="AB11" s="375">
        <f t="shared" si="2"/>
        <v>48.206250000000004</v>
      </c>
    </row>
    <row r="12" spans="1:38" ht="21" customHeight="1">
      <c r="A12" s="595">
        <v>3</v>
      </c>
      <c r="B12" s="405" t="s">
        <v>75</v>
      </c>
      <c r="C12" s="546" t="s">
        <v>76</v>
      </c>
      <c r="D12" s="90">
        <v>52.86</v>
      </c>
      <c r="E12" s="596">
        <v>48.54</v>
      </c>
      <c r="F12" s="90">
        <v>57.36</v>
      </c>
      <c r="G12" s="596">
        <v>49.03</v>
      </c>
      <c r="H12" s="90">
        <v>36.81</v>
      </c>
      <c r="I12" s="596">
        <v>39.36</v>
      </c>
      <c r="J12" s="90">
        <v>64.97</v>
      </c>
      <c r="K12" s="596">
        <v>44.66</v>
      </c>
      <c r="L12" s="90">
        <v>45.55</v>
      </c>
      <c r="M12" s="596">
        <v>42.95</v>
      </c>
      <c r="N12" s="90">
        <v>63.83</v>
      </c>
      <c r="O12" s="596">
        <v>57.11</v>
      </c>
      <c r="P12" s="90">
        <v>52.12</v>
      </c>
      <c r="Q12" s="596">
        <v>58.01</v>
      </c>
      <c r="R12" s="90">
        <v>61.52</v>
      </c>
      <c r="S12" s="596">
        <v>63.19</v>
      </c>
      <c r="T12" s="541">
        <v>54.377499999999998</v>
      </c>
      <c r="U12" s="542">
        <f t="shared" si="0"/>
        <v>50.356250000000003</v>
      </c>
      <c r="V12" s="373">
        <f t="shared" si="3"/>
        <v>-4.0212499999999949</v>
      </c>
      <c r="W12" s="597">
        <v>8</v>
      </c>
      <c r="X12" s="598">
        <v>8</v>
      </c>
      <c r="Y12" s="599">
        <v>8</v>
      </c>
      <c r="Z12" s="373"/>
      <c r="AA12" s="374">
        <f t="shared" si="1"/>
        <v>50.356250000000003</v>
      </c>
      <c r="AB12" s="375">
        <f t="shared" si="2"/>
        <v>54.377499999999998</v>
      </c>
    </row>
    <row r="13" spans="1:38" ht="21" customHeight="1">
      <c r="A13" s="595">
        <v>4</v>
      </c>
      <c r="B13" s="405" t="s">
        <v>33</v>
      </c>
      <c r="C13" s="546" t="s">
        <v>34</v>
      </c>
      <c r="D13" s="87">
        <v>51.7</v>
      </c>
      <c r="E13" s="540">
        <v>55.13</v>
      </c>
      <c r="F13" s="87">
        <v>55.76</v>
      </c>
      <c r="G13" s="540">
        <v>48.56</v>
      </c>
      <c r="H13" s="87">
        <v>33.18</v>
      </c>
      <c r="I13" s="540">
        <v>44.14</v>
      </c>
      <c r="J13" s="87">
        <v>52.12</v>
      </c>
      <c r="K13" s="540">
        <v>36.25</v>
      </c>
      <c r="L13" s="87">
        <v>37.950000000000003</v>
      </c>
      <c r="M13" s="540">
        <v>38.299999999999997</v>
      </c>
      <c r="N13" s="87">
        <v>64.03</v>
      </c>
      <c r="O13" s="540">
        <v>56.5</v>
      </c>
      <c r="P13" s="87">
        <v>46.97</v>
      </c>
      <c r="Q13" s="540">
        <v>60.16</v>
      </c>
      <c r="R13" s="87">
        <v>62.67</v>
      </c>
      <c r="S13" s="540">
        <v>61.75</v>
      </c>
      <c r="T13" s="541">
        <v>50.547500000000007</v>
      </c>
      <c r="U13" s="542">
        <f t="shared" si="0"/>
        <v>50.098749999999995</v>
      </c>
      <c r="V13" s="373">
        <f t="shared" si="3"/>
        <v>-0.44875000000001108</v>
      </c>
      <c r="W13" s="597">
        <v>6</v>
      </c>
      <c r="X13" s="598">
        <v>8</v>
      </c>
      <c r="Y13" s="599">
        <v>8</v>
      </c>
      <c r="Z13" s="373"/>
      <c r="AA13" s="374">
        <f t="shared" si="1"/>
        <v>50.098749999999995</v>
      </c>
      <c r="AB13" s="375">
        <f t="shared" si="2"/>
        <v>50.547500000000007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1" customHeight="1">
      <c r="A14" s="595">
        <v>5</v>
      </c>
      <c r="B14" s="405" t="s">
        <v>85</v>
      </c>
      <c r="C14" s="546" t="s">
        <v>86</v>
      </c>
      <c r="D14" s="87">
        <v>62.39</v>
      </c>
      <c r="E14" s="540">
        <v>49.36</v>
      </c>
      <c r="F14" s="87">
        <v>62.04</v>
      </c>
      <c r="G14" s="540">
        <v>42.57</v>
      </c>
      <c r="H14" s="87">
        <v>41.71</v>
      </c>
      <c r="I14" s="540">
        <v>39.86</v>
      </c>
      <c r="J14" s="87">
        <v>78.37</v>
      </c>
      <c r="K14" s="540">
        <v>39.72</v>
      </c>
      <c r="L14" s="87">
        <v>50.05</v>
      </c>
      <c r="M14" s="540">
        <v>42.65</v>
      </c>
      <c r="N14" s="87">
        <v>73.27</v>
      </c>
      <c r="O14" s="540">
        <v>61.13</v>
      </c>
      <c r="P14" s="87">
        <v>50.33</v>
      </c>
      <c r="Q14" s="540">
        <v>58.49</v>
      </c>
      <c r="R14" s="87">
        <v>65.650000000000006</v>
      </c>
      <c r="S14" s="540">
        <v>58.42</v>
      </c>
      <c r="T14" s="541">
        <v>60.476249999999993</v>
      </c>
      <c r="U14" s="542">
        <f t="shared" si="0"/>
        <v>49.025000000000006</v>
      </c>
      <c r="V14" s="373">
        <f t="shared" si="3"/>
        <v>-11.451249999999987</v>
      </c>
      <c r="W14" s="597">
        <v>6</v>
      </c>
      <c r="X14" s="598">
        <v>7</v>
      </c>
      <c r="Y14" s="599">
        <v>7</v>
      </c>
      <c r="Z14" s="373"/>
      <c r="AA14" s="374">
        <f t="shared" si="1"/>
        <v>49.025000000000006</v>
      </c>
      <c r="AB14" s="375">
        <f t="shared" si="2"/>
        <v>60.476249999999993</v>
      </c>
    </row>
    <row r="15" spans="1:38" ht="21" customHeight="1">
      <c r="A15" s="595">
        <v>6</v>
      </c>
      <c r="B15" s="405" t="s">
        <v>47</v>
      </c>
      <c r="C15" s="546" t="s">
        <v>48</v>
      </c>
      <c r="D15" s="87">
        <v>62.71</v>
      </c>
      <c r="E15" s="540">
        <v>48.27</v>
      </c>
      <c r="F15" s="87">
        <v>53.79</v>
      </c>
      <c r="G15" s="540">
        <v>44.05</v>
      </c>
      <c r="H15" s="87">
        <v>38.21</v>
      </c>
      <c r="I15" s="540">
        <v>40.57</v>
      </c>
      <c r="J15" s="87">
        <v>60.89</v>
      </c>
      <c r="K15" s="540">
        <v>36.700000000000003</v>
      </c>
      <c r="L15" s="87">
        <v>50.63</v>
      </c>
      <c r="M15" s="540">
        <v>44.94</v>
      </c>
      <c r="N15" s="87">
        <v>61.17</v>
      </c>
      <c r="O15" s="540">
        <v>57.27</v>
      </c>
      <c r="P15" s="87">
        <v>49.11</v>
      </c>
      <c r="Q15" s="540">
        <v>55.45</v>
      </c>
      <c r="R15" s="87">
        <v>60.43</v>
      </c>
      <c r="S15" s="540">
        <v>58.36</v>
      </c>
      <c r="T15" s="541">
        <v>54.6175</v>
      </c>
      <c r="U15" s="542">
        <f t="shared" si="0"/>
        <v>48.201249999999995</v>
      </c>
      <c r="V15" s="373">
        <f t="shared" si="3"/>
        <v>-6.4162500000000051</v>
      </c>
      <c r="W15" s="597">
        <v>5</v>
      </c>
      <c r="X15" s="598">
        <v>8</v>
      </c>
      <c r="Y15" s="599">
        <v>7</v>
      </c>
      <c r="Z15" s="373"/>
      <c r="AA15" s="374">
        <f t="shared" si="1"/>
        <v>48.201249999999995</v>
      </c>
      <c r="AB15" s="375">
        <f t="shared" si="2"/>
        <v>54.617500000000007</v>
      </c>
    </row>
    <row r="16" spans="1:38" ht="21" customHeight="1">
      <c r="A16" s="595">
        <v>7</v>
      </c>
      <c r="B16" s="405" t="s">
        <v>101</v>
      </c>
      <c r="C16" s="546" t="s">
        <v>102</v>
      </c>
      <c r="D16" s="87">
        <v>53.05</v>
      </c>
      <c r="E16" s="540">
        <v>45.52</v>
      </c>
      <c r="F16" s="87">
        <v>55.71</v>
      </c>
      <c r="G16" s="540">
        <v>43.43</v>
      </c>
      <c r="H16" s="87">
        <v>35.32</v>
      </c>
      <c r="I16" s="540">
        <v>40.6</v>
      </c>
      <c r="J16" s="87">
        <v>52.27</v>
      </c>
      <c r="K16" s="540">
        <v>32.700000000000003</v>
      </c>
      <c r="L16" s="87">
        <v>40.950000000000003</v>
      </c>
      <c r="M16" s="540">
        <v>37.68</v>
      </c>
      <c r="N16" s="87">
        <v>63.18</v>
      </c>
      <c r="O16" s="540">
        <v>57.65</v>
      </c>
      <c r="P16" s="87">
        <v>51.55</v>
      </c>
      <c r="Q16" s="540">
        <v>51.27</v>
      </c>
      <c r="R16" s="87">
        <v>54.4</v>
      </c>
      <c r="S16" s="540">
        <v>57.27</v>
      </c>
      <c r="T16" s="541">
        <v>50.803749999999994</v>
      </c>
      <c r="U16" s="542">
        <f t="shared" si="0"/>
        <v>45.764999999999993</v>
      </c>
      <c r="V16" s="373">
        <f t="shared" si="3"/>
        <v>-5.0387500000000003</v>
      </c>
      <c r="W16" s="597">
        <v>2</v>
      </c>
      <c r="X16" s="598">
        <v>7</v>
      </c>
      <c r="Y16" s="599">
        <v>4</v>
      </c>
      <c r="Z16" s="373"/>
      <c r="AA16" s="374">
        <f t="shared" si="1"/>
        <v>45.764999999999993</v>
      </c>
      <c r="AB16" s="375">
        <f t="shared" si="2"/>
        <v>50.803750000000001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1" customHeight="1">
      <c r="A17" s="595">
        <v>8</v>
      </c>
      <c r="B17" s="405" t="s">
        <v>81</v>
      </c>
      <c r="C17" s="546" t="s">
        <v>82</v>
      </c>
      <c r="D17" s="87">
        <v>48.62</v>
      </c>
      <c r="E17" s="540">
        <v>41.2</v>
      </c>
      <c r="F17" s="87">
        <v>56.92</v>
      </c>
      <c r="G17" s="540">
        <v>39</v>
      </c>
      <c r="H17" s="87">
        <v>26.73</v>
      </c>
      <c r="I17" s="540">
        <v>37</v>
      </c>
      <c r="J17" s="87">
        <v>44.62</v>
      </c>
      <c r="K17" s="540">
        <v>23.5</v>
      </c>
      <c r="L17" s="87">
        <v>27.69</v>
      </c>
      <c r="M17" s="540">
        <v>32.4</v>
      </c>
      <c r="N17" s="87">
        <v>66.42</v>
      </c>
      <c r="O17" s="540">
        <v>51.2</v>
      </c>
      <c r="P17" s="87">
        <v>41.15</v>
      </c>
      <c r="Q17" s="540">
        <v>45.5</v>
      </c>
      <c r="R17" s="87">
        <v>46.77</v>
      </c>
      <c r="S17" s="540">
        <v>66.400000000000006</v>
      </c>
      <c r="T17" s="541">
        <v>44.864999999999995</v>
      </c>
      <c r="U17" s="542">
        <f t="shared" si="0"/>
        <v>42.025000000000006</v>
      </c>
      <c r="V17" s="373">
        <f t="shared" si="3"/>
        <v>-2.8399999999999892</v>
      </c>
      <c r="W17" s="597">
        <v>1</v>
      </c>
      <c r="X17" s="598">
        <v>2</v>
      </c>
      <c r="Y17" s="599">
        <v>2</v>
      </c>
      <c r="Z17" s="373"/>
      <c r="AA17" s="374">
        <f t="shared" si="1"/>
        <v>42.025000000000006</v>
      </c>
      <c r="AB17" s="375">
        <f t="shared" si="2"/>
        <v>44.864999999999995</v>
      </c>
    </row>
    <row r="18" spans="1:38" ht="21" customHeight="1">
      <c r="A18" s="595">
        <v>9</v>
      </c>
      <c r="B18" s="405" t="s">
        <v>135</v>
      </c>
      <c r="C18" s="546" t="s">
        <v>136</v>
      </c>
      <c r="D18" s="90">
        <v>32</v>
      </c>
      <c r="E18" s="596">
        <v>40.67</v>
      </c>
      <c r="F18" s="90">
        <v>29</v>
      </c>
      <c r="G18" s="596">
        <v>40.67</v>
      </c>
      <c r="H18" s="90">
        <v>21.25</v>
      </c>
      <c r="I18" s="596">
        <v>24.44</v>
      </c>
      <c r="J18" s="90">
        <v>47.5</v>
      </c>
      <c r="K18" s="596">
        <v>28.89</v>
      </c>
      <c r="L18" s="90">
        <v>31.25</v>
      </c>
      <c r="M18" s="596">
        <v>35.06</v>
      </c>
      <c r="N18" s="90">
        <v>44.75</v>
      </c>
      <c r="O18" s="596">
        <v>53.78</v>
      </c>
      <c r="P18" s="90">
        <v>37.5</v>
      </c>
      <c r="Q18" s="596">
        <v>48.89</v>
      </c>
      <c r="R18" s="90">
        <v>34</v>
      </c>
      <c r="S18" s="596">
        <v>63.11</v>
      </c>
      <c r="T18" s="541">
        <v>34.65625</v>
      </c>
      <c r="U18" s="542">
        <f t="shared" si="0"/>
        <v>41.938750000000006</v>
      </c>
      <c r="V18" s="394">
        <f t="shared" si="3"/>
        <v>7.282500000000006</v>
      </c>
      <c r="W18" s="597">
        <v>1</v>
      </c>
      <c r="X18" s="598">
        <v>2</v>
      </c>
      <c r="Y18" s="599">
        <v>1</v>
      </c>
      <c r="Z18" s="373"/>
      <c r="AA18" s="374">
        <f t="shared" si="1"/>
        <v>41.938750000000006</v>
      </c>
      <c r="AB18" s="375">
        <f t="shared" si="2"/>
        <v>34.65625</v>
      </c>
    </row>
    <row r="19" spans="1:38" ht="21" customHeight="1">
      <c r="A19" s="595">
        <v>10</v>
      </c>
      <c r="B19" s="405" t="s">
        <v>238</v>
      </c>
      <c r="C19" s="546" t="s">
        <v>239</v>
      </c>
      <c r="D19" s="87">
        <v>44.27</v>
      </c>
      <c r="E19" s="540">
        <v>38.58</v>
      </c>
      <c r="F19" s="87">
        <v>38.4</v>
      </c>
      <c r="G19" s="540">
        <v>39.75</v>
      </c>
      <c r="H19" s="87">
        <v>27.33</v>
      </c>
      <c r="I19" s="540">
        <v>30.21</v>
      </c>
      <c r="J19" s="87">
        <v>42.33</v>
      </c>
      <c r="K19" s="540">
        <v>32.08</v>
      </c>
      <c r="L19" s="87">
        <v>25.17</v>
      </c>
      <c r="M19" s="540">
        <v>29.56</v>
      </c>
      <c r="N19" s="87">
        <v>54.23</v>
      </c>
      <c r="O19" s="540">
        <v>46.33</v>
      </c>
      <c r="P19" s="87">
        <v>38.33</v>
      </c>
      <c r="Q19" s="540">
        <v>48.33</v>
      </c>
      <c r="R19" s="87">
        <v>29.6</v>
      </c>
      <c r="S19" s="540">
        <v>50.67</v>
      </c>
      <c r="T19" s="541">
        <v>37.457500000000003</v>
      </c>
      <c r="U19" s="542">
        <f t="shared" si="0"/>
        <v>39.438749999999999</v>
      </c>
      <c r="V19" s="394">
        <f t="shared" si="3"/>
        <v>1.9812499999999957</v>
      </c>
      <c r="W19" s="597">
        <v>0</v>
      </c>
      <c r="X19" s="598">
        <v>0</v>
      </c>
      <c r="Y19" s="599">
        <v>0</v>
      </c>
      <c r="Z19" s="373"/>
      <c r="AA19" s="374">
        <f t="shared" si="1"/>
        <v>39.438749999999999</v>
      </c>
      <c r="AB19" s="375">
        <f t="shared" si="2"/>
        <v>37.457500000000003</v>
      </c>
    </row>
    <row r="20" spans="1:38" ht="21" customHeight="1">
      <c r="A20" s="616">
        <v>11</v>
      </c>
      <c r="B20" s="617" t="s">
        <v>260</v>
      </c>
      <c r="C20" s="618" t="s">
        <v>261</v>
      </c>
      <c r="D20" s="551">
        <v>47.14</v>
      </c>
      <c r="E20" s="552">
        <v>35</v>
      </c>
      <c r="F20" s="551">
        <v>55.14</v>
      </c>
      <c r="G20" s="552">
        <v>37.25</v>
      </c>
      <c r="H20" s="551">
        <v>33.57</v>
      </c>
      <c r="I20" s="552">
        <v>20.63</v>
      </c>
      <c r="J20" s="551">
        <v>57.14</v>
      </c>
      <c r="K20" s="552">
        <v>28.75</v>
      </c>
      <c r="L20" s="551">
        <v>43.57</v>
      </c>
      <c r="M20" s="552">
        <v>31.38</v>
      </c>
      <c r="N20" s="551">
        <v>74.040000000000006</v>
      </c>
      <c r="O20" s="552">
        <v>43</v>
      </c>
      <c r="P20" s="551">
        <v>47.86</v>
      </c>
      <c r="Q20" s="552">
        <v>40.630000000000003</v>
      </c>
      <c r="R20" s="551">
        <v>67.430000000000007</v>
      </c>
      <c r="S20" s="552">
        <v>42.5</v>
      </c>
      <c r="T20" s="553">
        <v>53.236250000000005</v>
      </c>
      <c r="U20" s="554">
        <f t="shared" si="0"/>
        <v>34.892499999999998</v>
      </c>
      <c r="V20" s="620">
        <f t="shared" si="3"/>
        <v>-18.343750000000007</v>
      </c>
      <c r="W20" s="621">
        <v>0</v>
      </c>
      <c r="X20" s="622">
        <v>0</v>
      </c>
      <c r="Y20" s="623">
        <v>0</v>
      </c>
      <c r="Z20" s="373"/>
      <c r="AA20" s="374">
        <f t="shared" si="1"/>
        <v>34.892499999999998</v>
      </c>
      <c r="AB20" s="375">
        <f t="shared" si="2"/>
        <v>53.236250000000005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4" customHeight="1">
      <c r="A21" s="938" t="s">
        <v>387</v>
      </c>
      <c r="B21" s="938"/>
      <c r="C21" s="938"/>
      <c r="D21" s="605">
        <f>SUM(D10:D20)/11</f>
        <v>49.114545454545457</v>
      </c>
      <c r="E21" s="606">
        <f t="shared" ref="E21:U21" si="4">SUM(E10:E20)/11</f>
        <v>44.764545454545448</v>
      </c>
      <c r="F21" s="605">
        <f t="shared" si="4"/>
        <v>50.421818181818182</v>
      </c>
      <c r="G21" s="606">
        <f t="shared" si="4"/>
        <v>44.131818181818183</v>
      </c>
      <c r="H21" s="605">
        <f t="shared" si="4"/>
        <v>32.019090909090906</v>
      </c>
      <c r="I21" s="606">
        <f t="shared" si="4"/>
        <v>36.187272727272727</v>
      </c>
      <c r="J21" s="605">
        <f t="shared" si="4"/>
        <v>55.036363636363632</v>
      </c>
      <c r="K21" s="606">
        <f t="shared" si="4"/>
        <v>36.983636363636357</v>
      </c>
      <c r="L21" s="605">
        <f t="shared" si="4"/>
        <v>39.25363636363636</v>
      </c>
      <c r="M21" s="606">
        <f t="shared" si="4"/>
        <v>38.031818181818181</v>
      </c>
      <c r="N21" s="605">
        <f t="shared" si="4"/>
        <v>62.831818181818178</v>
      </c>
      <c r="O21" s="606">
        <f t="shared" si="4"/>
        <v>56.93272727272727</v>
      </c>
      <c r="P21" s="605">
        <f t="shared" si="4"/>
        <v>44.799090909090914</v>
      </c>
      <c r="Q21" s="606">
        <f t="shared" si="4"/>
        <v>52.235454545454537</v>
      </c>
      <c r="R21" s="605">
        <f t="shared" si="4"/>
        <v>54.137272727272723</v>
      </c>
      <c r="S21" s="606">
        <f t="shared" si="4"/>
        <v>59.97</v>
      </c>
      <c r="T21" s="605">
        <f t="shared" si="4"/>
        <v>48.451704545454547</v>
      </c>
      <c r="U21" s="606">
        <f t="shared" si="4"/>
        <v>46.154659090909092</v>
      </c>
      <c r="V21" s="620">
        <f t="shared" si="3"/>
        <v>-2.2970454545454544</v>
      </c>
      <c r="W21" s="624"/>
      <c r="X21" s="625"/>
      <c r="Y21" s="626"/>
      <c r="Z21" s="609"/>
      <c r="AA21" s="610"/>
      <c r="AB21" s="611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>
      <c r="T22" s="426"/>
    </row>
    <row r="23" spans="1:38">
      <c r="T23" s="426"/>
    </row>
    <row r="24" spans="1:38">
      <c r="T24" s="426"/>
    </row>
    <row r="25" spans="1:38" s="235" customFormat="1">
      <c r="A25" s="12"/>
      <c r="B25" s="108"/>
      <c r="C25" s="12"/>
      <c r="D25" s="109"/>
      <c r="E25" s="110"/>
      <c r="F25" s="109"/>
      <c r="G25" s="110"/>
      <c r="H25" s="109"/>
      <c r="I25" s="110"/>
      <c r="J25" s="109"/>
      <c r="K25" s="110"/>
      <c r="L25" s="109"/>
      <c r="M25" s="110"/>
      <c r="N25" s="109"/>
      <c r="O25" s="110"/>
      <c r="P25" s="109"/>
      <c r="Q25" s="110"/>
      <c r="R25" s="109"/>
      <c r="S25" s="110"/>
      <c r="T25" s="426"/>
      <c r="U25" s="110"/>
      <c r="AA25" s="425"/>
      <c r="AB25" s="349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>
      <c r="T26" s="426"/>
    </row>
    <row r="27" spans="1:38">
      <c r="T27" s="426"/>
    </row>
    <row r="28" spans="1:38">
      <c r="T28" s="426"/>
    </row>
    <row r="29" spans="1:38">
      <c r="T29" s="426"/>
    </row>
    <row r="30" spans="1:38">
      <c r="T30" s="426"/>
    </row>
    <row r="31" spans="1:38" s="292" customFormat="1">
      <c r="A31" s="12"/>
      <c r="B31" s="108"/>
      <c r="C31" s="12"/>
      <c r="D31" s="109"/>
      <c r="E31" s="110"/>
      <c r="F31" s="109"/>
      <c r="G31" s="110"/>
      <c r="H31" s="109"/>
      <c r="I31" s="110"/>
      <c r="J31" s="109"/>
      <c r="K31" s="110"/>
      <c r="L31" s="109"/>
      <c r="M31" s="110"/>
      <c r="N31" s="109"/>
      <c r="O31" s="110"/>
      <c r="P31" s="109"/>
      <c r="Q31" s="110"/>
      <c r="R31" s="109"/>
      <c r="S31" s="110"/>
      <c r="T31" s="426"/>
      <c r="U31" s="110"/>
      <c r="V31" s="235"/>
      <c r="W31" s="235"/>
      <c r="X31" s="235"/>
      <c r="Y31" s="235"/>
      <c r="Z31" s="235"/>
      <c r="AA31" s="425"/>
      <c r="AB31" s="349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292" customFormat="1">
      <c r="A32" s="12"/>
      <c r="B32" s="108"/>
      <c r="C32" s="12"/>
      <c r="D32" s="109"/>
      <c r="E32" s="110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110"/>
      <c r="R32" s="109"/>
      <c r="S32" s="110"/>
      <c r="T32" s="426"/>
      <c r="U32" s="110"/>
      <c r="V32" s="235"/>
      <c r="W32" s="235"/>
      <c r="X32" s="235"/>
      <c r="Y32" s="235"/>
      <c r="Z32" s="235"/>
      <c r="AA32" s="425"/>
      <c r="AB32" s="349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s="292" customFormat="1">
      <c r="A33" s="12"/>
      <c r="B33" s="108"/>
      <c r="C33" s="12"/>
      <c r="D33" s="109"/>
      <c r="E33" s="110"/>
      <c r="F33" s="109"/>
      <c r="G33" s="110"/>
      <c r="H33" s="109"/>
      <c r="I33" s="110"/>
      <c r="J33" s="109"/>
      <c r="K33" s="110"/>
      <c r="L33" s="109"/>
      <c r="M33" s="110"/>
      <c r="N33" s="109"/>
      <c r="O33" s="110"/>
      <c r="P33" s="109"/>
      <c r="Q33" s="110"/>
      <c r="R33" s="109"/>
      <c r="S33" s="110"/>
      <c r="T33" s="426"/>
      <c r="U33" s="110"/>
      <c r="V33" s="235"/>
      <c r="W33" s="235"/>
      <c r="X33" s="235"/>
      <c r="Y33" s="235"/>
      <c r="Z33" s="235"/>
      <c r="AA33" s="425"/>
      <c r="AB33" s="349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s="292" customFormat="1">
      <c r="A34" s="12"/>
      <c r="B34" s="108"/>
      <c r="C34" s="12"/>
      <c r="D34" s="109"/>
      <c r="E34" s="110"/>
      <c r="F34" s="109"/>
      <c r="G34" s="110"/>
      <c r="H34" s="109"/>
      <c r="I34" s="110"/>
      <c r="J34" s="109"/>
      <c r="K34" s="110"/>
      <c r="L34" s="109"/>
      <c r="M34" s="110"/>
      <c r="N34" s="109"/>
      <c r="O34" s="110"/>
      <c r="P34" s="109"/>
      <c r="Q34" s="110"/>
      <c r="R34" s="109"/>
      <c r="S34" s="110"/>
      <c r="U34" s="110"/>
      <c r="V34" s="235"/>
      <c r="W34" s="235"/>
      <c r="X34" s="235"/>
      <c r="Y34" s="235"/>
      <c r="Z34" s="235"/>
      <c r="AA34" s="425"/>
      <c r="AB34" s="349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s="292" customFormat="1">
      <c r="A35" s="12"/>
      <c r="B35" s="108"/>
      <c r="C35" s="12"/>
      <c r="D35" s="109"/>
      <c r="E35" s="110"/>
      <c r="F35" s="109"/>
      <c r="G35" s="110"/>
      <c r="H35" s="109"/>
      <c r="I35" s="110"/>
      <c r="J35" s="109"/>
      <c r="K35" s="110"/>
      <c r="L35" s="109"/>
      <c r="M35" s="110"/>
      <c r="N35" s="109"/>
      <c r="O35" s="110"/>
      <c r="P35" s="109"/>
      <c r="Q35" s="110"/>
      <c r="R35" s="109"/>
      <c r="S35" s="110"/>
      <c r="U35" s="110"/>
      <c r="V35" s="235"/>
      <c r="W35" s="235"/>
      <c r="X35" s="235"/>
      <c r="Y35" s="235"/>
      <c r="Z35" s="235"/>
      <c r="AA35" s="425"/>
      <c r="AB35" s="349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s="292" customFormat="1">
      <c r="A36" s="12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U36" s="110"/>
      <c r="V36" s="235"/>
      <c r="W36" s="235"/>
      <c r="X36" s="235"/>
      <c r="Y36" s="235"/>
      <c r="Z36" s="235"/>
      <c r="AA36" s="425"/>
      <c r="AB36" s="349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s="292" customFormat="1">
      <c r="A37" s="12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U37" s="110"/>
      <c r="V37" s="235"/>
      <c r="W37" s="235"/>
      <c r="X37" s="235"/>
      <c r="Y37" s="235"/>
      <c r="Z37" s="235"/>
      <c r="AA37" s="425"/>
      <c r="AB37" s="349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s="292" customFormat="1">
      <c r="A38" s="12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U38" s="110"/>
      <c r="V38" s="235"/>
      <c r="W38" s="235"/>
      <c r="X38" s="235"/>
      <c r="Y38" s="235"/>
      <c r="Z38" s="235"/>
      <c r="AA38" s="425"/>
      <c r="AB38" s="349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</sheetData>
  <mergeCells count="17">
    <mergeCell ref="T5:U5"/>
    <mergeCell ref="W5:Y5"/>
    <mergeCell ref="A1:Y1"/>
    <mergeCell ref="A2:Y2"/>
    <mergeCell ref="A3:Y3"/>
    <mergeCell ref="A4:Y4"/>
    <mergeCell ref="A5:A6"/>
    <mergeCell ref="C5:C6"/>
    <mergeCell ref="D5:E5"/>
    <mergeCell ref="F5:G5"/>
    <mergeCell ref="H5:I5"/>
    <mergeCell ref="J5:K5"/>
    <mergeCell ref="A21:C21"/>
    <mergeCell ref="L5:M5"/>
    <mergeCell ref="N5:O5"/>
    <mergeCell ref="P5:Q5"/>
    <mergeCell ref="R5:S5"/>
  </mergeCells>
  <pageMargins left="0.19685039370078741" right="0.39370078740157483" top="1.0236220472440944" bottom="0.31496062992125984" header="0.31496062992125984" footer="0.31496062992125984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40"/>
  <sheetViews>
    <sheetView view="pageBreakPreview" topLeftCell="G15" zoomScaleNormal="110" zoomScaleSheetLayoutView="100" workbookViewId="0">
      <selection sqref="A1:Y26"/>
    </sheetView>
  </sheetViews>
  <sheetFormatPr defaultRowHeight="18.75"/>
  <cols>
    <col min="1" max="1" width="3.625" style="12" customWidth="1"/>
    <col min="2" max="2" width="0.125" style="108" hidden="1" customWidth="1"/>
    <col min="3" max="3" width="17.25" style="12" bestFit="1" customWidth="1"/>
    <col min="4" max="4" width="5.25" style="109" bestFit="1" customWidth="1"/>
    <col min="5" max="5" width="5.875" style="110" bestFit="1" customWidth="1"/>
    <col min="6" max="6" width="5.25" style="109" bestFit="1" customWidth="1"/>
    <col min="7" max="7" width="5.875" style="110" bestFit="1" customWidth="1"/>
    <col min="8" max="8" width="5.25" style="109" bestFit="1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5.375" style="235" bestFit="1" customWidth="1"/>
    <col min="23" max="23" width="5" style="235" bestFit="1" customWidth="1"/>
    <col min="24" max="24" width="5.25" style="235" bestFit="1" customWidth="1"/>
    <col min="25" max="25" width="6.625" style="235" bestFit="1" customWidth="1"/>
    <col min="26" max="26" width="6.5" style="235" customWidth="1"/>
    <col min="27" max="27" width="5.625" style="425" bestFit="1" customWidth="1"/>
    <col min="28" max="28" width="6.375" style="349" customWidth="1"/>
    <col min="29" max="34" width="5.625" style="12" customWidth="1"/>
    <col min="35" max="16384" width="9" style="12"/>
  </cols>
  <sheetData>
    <row r="1" spans="1:38" s="2" customFormat="1" ht="21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1"/>
      <c r="AA1" s="341"/>
      <c r="AB1" s="342"/>
    </row>
    <row r="2" spans="1:38" s="2" customFormat="1" ht="21" customHeight="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1"/>
      <c r="AA2" s="341"/>
      <c r="AB2" s="342"/>
    </row>
    <row r="3" spans="1:38" s="4" customFormat="1" ht="21.75" customHeight="1">
      <c r="A3" s="861" t="s">
        <v>331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3"/>
      <c r="AA3" s="343"/>
      <c r="AB3" s="344"/>
    </row>
    <row r="4" spans="1:38" ht="20.25" customHeight="1">
      <c r="A4" s="951" t="s">
        <v>392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563"/>
      <c r="AA4" s="564"/>
    </row>
    <row r="5" spans="1:38" ht="21" customHeight="1">
      <c r="A5" s="945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389</v>
      </c>
      <c r="S5" s="857"/>
      <c r="T5" s="858" t="s">
        <v>282</v>
      </c>
      <c r="U5" s="858"/>
      <c r="V5" s="525" t="s">
        <v>6</v>
      </c>
      <c r="W5" s="859" t="s">
        <v>341</v>
      </c>
      <c r="X5" s="859"/>
      <c r="Y5" s="859"/>
      <c r="Z5" s="347"/>
      <c r="AA5" s="348" t="s">
        <v>342</v>
      </c>
      <c r="AB5" s="349" t="s">
        <v>284</v>
      </c>
    </row>
    <row r="6" spans="1:38" ht="21" customHeight="1">
      <c r="A6" s="946"/>
      <c r="B6" s="350" t="s">
        <v>15</v>
      </c>
      <c r="C6" s="926"/>
      <c r="D6" s="351" t="s">
        <v>16</v>
      </c>
      <c r="E6" s="352" t="s">
        <v>17</v>
      </c>
      <c r="F6" s="351" t="s">
        <v>16</v>
      </c>
      <c r="G6" s="352" t="s">
        <v>17</v>
      </c>
      <c r="H6" s="351" t="s">
        <v>16</v>
      </c>
      <c r="I6" s="352" t="s">
        <v>17</v>
      </c>
      <c r="J6" s="351" t="s">
        <v>16</v>
      </c>
      <c r="K6" s="352" t="s">
        <v>17</v>
      </c>
      <c r="L6" s="351" t="s">
        <v>16</v>
      </c>
      <c r="M6" s="352" t="s">
        <v>17</v>
      </c>
      <c r="N6" s="351" t="s">
        <v>16</v>
      </c>
      <c r="O6" s="352" t="s">
        <v>17</v>
      </c>
      <c r="P6" s="351" t="s">
        <v>16</v>
      </c>
      <c r="Q6" s="352" t="s">
        <v>17</v>
      </c>
      <c r="R6" s="351" t="s">
        <v>16</v>
      </c>
      <c r="S6" s="352" t="s">
        <v>17</v>
      </c>
      <c r="T6" s="354" t="s">
        <v>300</v>
      </c>
      <c r="U6" s="355" t="s">
        <v>343</v>
      </c>
      <c r="V6" s="356" t="s">
        <v>18</v>
      </c>
      <c r="W6" s="613" t="s">
        <v>344</v>
      </c>
      <c r="X6" s="614" t="s">
        <v>345</v>
      </c>
      <c r="Y6" s="615" t="s">
        <v>346</v>
      </c>
      <c r="Z6" s="360"/>
      <c r="AA6" s="361">
        <v>55</v>
      </c>
    </row>
    <row r="7" spans="1:38" s="66" customFormat="1" ht="21" customHeight="1">
      <c r="A7" s="529"/>
      <c r="B7" s="571"/>
      <c r="C7" s="529" t="s">
        <v>21</v>
      </c>
      <c r="D7" s="528">
        <v>50.04</v>
      </c>
      <c r="E7" s="529">
        <v>45.68</v>
      </c>
      <c r="F7" s="528">
        <v>52.22</v>
      </c>
      <c r="G7" s="529">
        <v>44.22</v>
      </c>
      <c r="H7" s="528">
        <v>38.369999999999997</v>
      </c>
      <c r="I7" s="529">
        <v>36.99</v>
      </c>
      <c r="J7" s="530">
        <v>52.4</v>
      </c>
      <c r="K7" s="531">
        <v>35.770000000000003</v>
      </c>
      <c r="L7" s="528">
        <v>40.82</v>
      </c>
      <c r="M7" s="529">
        <v>37.46</v>
      </c>
      <c r="N7" s="528">
        <v>58.87</v>
      </c>
      <c r="O7" s="529">
        <v>54.84</v>
      </c>
      <c r="P7" s="528">
        <v>46.75</v>
      </c>
      <c r="Q7" s="529">
        <v>52.27</v>
      </c>
      <c r="R7" s="528">
        <v>55.38</v>
      </c>
      <c r="S7" s="529">
        <v>53.85</v>
      </c>
      <c r="T7" s="530">
        <v>49.36</v>
      </c>
      <c r="U7" s="531">
        <f t="shared" ref="U7:U22" si="0">SUM(E7+G7+I7+K7+M7+O7+Q7+S7)/8</f>
        <v>45.135000000000005</v>
      </c>
      <c r="V7" s="532">
        <f>U7-T7</f>
        <v>-4.2249999999999943</v>
      </c>
      <c r="W7" s="572"/>
      <c r="X7" s="573"/>
      <c r="Y7" s="574"/>
      <c r="Z7" s="373"/>
      <c r="AA7" s="374">
        <f t="shared" ref="AA7:AA22" si="1">SUM(E7+G7+I7+K7+M7+O7+Q7+S7)/8</f>
        <v>45.135000000000005</v>
      </c>
      <c r="AB7" s="375">
        <f t="shared" ref="AB7:AB22" si="2">SUM(D7+F7+H7+J7+L7+N7+P7+R7)/8</f>
        <v>49.356249999999996</v>
      </c>
    </row>
    <row r="8" spans="1:38" s="75" customFormat="1" ht="21" customHeight="1">
      <c r="A8" s="67"/>
      <c r="B8" s="68"/>
      <c r="C8" s="35" t="s">
        <v>20</v>
      </c>
      <c r="D8" s="34">
        <v>49.51</v>
      </c>
      <c r="E8" s="35">
        <v>44.01</v>
      </c>
      <c r="F8" s="34">
        <v>51.08</v>
      </c>
      <c r="G8" s="35">
        <v>42.57</v>
      </c>
      <c r="H8" s="34">
        <v>37.119999999999997</v>
      </c>
      <c r="I8" s="35">
        <v>34.03</v>
      </c>
      <c r="J8" s="34">
        <v>51.69</v>
      </c>
      <c r="K8" s="35">
        <v>33.83</v>
      </c>
      <c r="L8" s="34">
        <v>40.450000000000003</v>
      </c>
      <c r="M8" s="35">
        <v>36.090000000000003</v>
      </c>
      <c r="N8" s="34">
        <v>58.17</v>
      </c>
      <c r="O8" s="35">
        <v>53.38</v>
      </c>
      <c r="P8" s="378">
        <v>46.2</v>
      </c>
      <c r="Q8" s="321">
        <v>50.7</v>
      </c>
      <c r="R8" s="34">
        <v>54.45</v>
      </c>
      <c r="S8" s="321">
        <v>52.2</v>
      </c>
      <c r="T8" s="378">
        <v>48.58</v>
      </c>
      <c r="U8" s="321">
        <f t="shared" si="0"/>
        <v>43.35125</v>
      </c>
      <c r="V8" s="373">
        <f t="shared" ref="V8:V23" si="3">U8-T8</f>
        <v>-5.228749999999998</v>
      </c>
      <c r="W8" s="580"/>
      <c r="X8" s="581"/>
      <c r="Y8" s="582"/>
      <c r="Z8" s="373"/>
      <c r="AA8" s="374">
        <f t="shared" si="1"/>
        <v>43.35125</v>
      </c>
      <c r="AB8" s="375">
        <f t="shared" si="2"/>
        <v>48.583750000000002</v>
      </c>
    </row>
    <row r="9" spans="1:38" s="83" customFormat="1" ht="21" customHeight="1">
      <c r="A9" s="583"/>
      <c r="B9" s="584"/>
      <c r="C9" s="583" t="s">
        <v>22</v>
      </c>
      <c r="D9" s="535">
        <v>55.01</v>
      </c>
      <c r="E9" s="536">
        <v>47.37</v>
      </c>
      <c r="F9" s="535">
        <v>56.2</v>
      </c>
      <c r="G9" s="536">
        <v>45.44</v>
      </c>
      <c r="H9" s="535">
        <v>41.2</v>
      </c>
      <c r="I9" s="536">
        <v>37.53</v>
      </c>
      <c r="J9" s="535">
        <v>59.96</v>
      </c>
      <c r="K9" s="536">
        <v>37.15</v>
      </c>
      <c r="L9" s="535">
        <v>44.48</v>
      </c>
      <c r="M9" s="536">
        <v>38.81</v>
      </c>
      <c r="N9" s="535">
        <v>63.07</v>
      </c>
      <c r="O9" s="536">
        <v>56.33</v>
      </c>
      <c r="P9" s="535">
        <v>51.8</v>
      </c>
      <c r="Q9" s="536">
        <v>54.41</v>
      </c>
      <c r="R9" s="535">
        <v>60.81</v>
      </c>
      <c r="S9" s="536">
        <v>58.77</v>
      </c>
      <c r="T9" s="535">
        <v>54.07</v>
      </c>
      <c r="U9" s="536">
        <f t="shared" si="0"/>
        <v>46.976249999999993</v>
      </c>
      <c r="V9" s="373">
        <f t="shared" si="3"/>
        <v>-7.0937500000000071</v>
      </c>
      <c r="W9" s="580"/>
      <c r="X9" s="581"/>
      <c r="Y9" s="582"/>
      <c r="Z9" s="373"/>
      <c r="AA9" s="374">
        <f t="shared" si="1"/>
        <v>46.976249999999993</v>
      </c>
      <c r="AB9" s="375">
        <f t="shared" si="2"/>
        <v>54.066250000000004</v>
      </c>
    </row>
    <row r="10" spans="1:38" s="101" customFormat="1" ht="21" customHeight="1">
      <c r="A10" s="585">
        <v>1</v>
      </c>
      <c r="B10" s="586" t="s">
        <v>79</v>
      </c>
      <c r="C10" s="587" t="s">
        <v>80</v>
      </c>
      <c r="D10" s="588">
        <v>63.55</v>
      </c>
      <c r="E10" s="589">
        <v>49.42</v>
      </c>
      <c r="F10" s="588">
        <v>57.71</v>
      </c>
      <c r="G10" s="589">
        <v>44.98</v>
      </c>
      <c r="H10" s="588">
        <v>76.88</v>
      </c>
      <c r="I10" s="589">
        <v>38.81</v>
      </c>
      <c r="J10" s="588">
        <v>69.44</v>
      </c>
      <c r="K10" s="589">
        <v>39.72</v>
      </c>
      <c r="L10" s="588">
        <v>54.57</v>
      </c>
      <c r="M10" s="589">
        <v>43.24</v>
      </c>
      <c r="N10" s="588">
        <v>67.55</v>
      </c>
      <c r="O10" s="589">
        <v>60.58</v>
      </c>
      <c r="P10" s="588">
        <v>58.05</v>
      </c>
      <c r="Q10" s="589">
        <v>58.95</v>
      </c>
      <c r="R10" s="588">
        <v>72.03</v>
      </c>
      <c r="S10" s="589">
        <v>61.45</v>
      </c>
      <c r="T10" s="590">
        <v>64.972499999999997</v>
      </c>
      <c r="U10" s="591">
        <f t="shared" si="0"/>
        <v>49.643749999999997</v>
      </c>
      <c r="V10" s="532">
        <f t="shared" si="3"/>
        <v>-15.328749999999999</v>
      </c>
      <c r="W10" s="592">
        <v>7</v>
      </c>
      <c r="X10" s="593">
        <v>8</v>
      </c>
      <c r="Y10" s="594">
        <v>8</v>
      </c>
      <c r="Z10" s="373"/>
      <c r="AA10" s="374">
        <f t="shared" si="1"/>
        <v>49.643749999999997</v>
      </c>
      <c r="AB10" s="375">
        <f t="shared" si="2"/>
        <v>64.972499999999997</v>
      </c>
    </row>
    <row r="11" spans="1:38" s="101" customFormat="1" ht="21" customHeight="1">
      <c r="A11" s="595">
        <v>2</v>
      </c>
      <c r="B11" s="405" t="s">
        <v>61</v>
      </c>
      <c r="C11" s="546" t="s">
        <v>62</v>
      </c>
      <c r="D11" s="90">
        <v>51.08</v>
      </c>
      <c r="E11" s="596">
        <v>44.31</v>
      </c>
      <c r="F11" s="90">
        <v>63.17</v>
      </c>
      <c r="G11" s="596">
        <v>41.85</v>
      </c>
      <c r="H11" s="90">
        <v>42.71</v>
      </c>
      <c r="I11" s="596">
        <v>29.81</v>
      </c>
      <c r="J11" s="90">
        <v>61.46</v>
      </c>
      <c r="K11" s="596">
        <v>31.15</v>
      </c>
      <c r="L11" s="90">
        <v>39.270000000000003</v>
      </c>
      <c r="M11" s="596">
        <v>35.880000000000003</v>
      </c>
      <c r="N11" s="90">
        <v>73.3</v>
      </c>
      <c r="O11" s="596">
        <v>59.69</v>
      </c>
      <c r="P11" s="90">
        <v>48.54</v>
      </c>
      <c r="Q11" s="596">
        <v>59.62</v>
      </c>
      <c r="R11" s="90">
        <v>62.83</v>
      </c>
      <c r="S11" s="596">
        <v>66.459999999999994</v>
      </c>
      <c r="T11" s="541">
        <v>55.295000000000002</v>
      </c>
      <c r="U11" s="542">
        <f t="shared" si="0"/>
        <v>46.096249999999998</v>
      </c>
      <c r="V11" s="373">
        <f t="shared" si="3"/>
        <v>-9.198750000000004</v>
      </c>
      <c r="W11" s="597">
        <v>3</v>
      </c>
      <c r="X11" s="598">
        <v>4</v>
      </c>
      <c r="Y11" s="599">
        <v>3</v>
      </c>
      <c r="Z11" s="373"/>
      <c r="AA11" s="374">
        <f t="shared" si="1"/>
        <v>46.096249999999998</v>
      </c>
      <c r="AB11" s="375">
        <f t="shared" si="2"/>
        <v>55.295000000000002</v>
      </c>
    </row>
    <row r="12" spans="1:38" s="101" customFormat="1" ht="21" customHeight="1">
      <c r="A12" s="595">
        <v>3</v>
      </c>
      <c r="B12" s="405" t="s">
        <v>179</v>
      </c>
      <c r="C12" s="546" t="s">
        <v>180</v>
      </c>
      <c r="D12" s="90">
        <v>64.5</v>
      </c>
      <c r="E12" s="596">
        <v>47.65</v>
      </c>
      <c r="F12" s="90">
        <v>64.83</v>
      </c>
      <c r="G12" s="596">
        <v>42.94</v>
      </c>
      <c r="H12" s="90">
        <v>46.88</v>
      </c>
      <c r="I12" s="596">
        <v>34.85</v>
      </c>
      <c r="J12" s="90">
        <v>67.08</v>
      </c>
      <c r="K12" s="596">
        <v>32.94</v>
      </c>
      <c r="L12" s="90">
        <v>52.08</v>
      </c>
      <c r="M12" s="596">
        <v>35.94</v>
      </c>
      <c r="N12" s="90">
        <v>67.64</v>
      </c>
      <c r="O12" s="596">
        <v>57.88</v>
      </c>
      <c r="P12" s="90">
        <v>65.83</v>
      </c>
      <c r="Q12" s="596">
        <v>54.71</v>
      </c>
      <c r="R12" s="90">
        <v>77</v>
      </c>
      <c r="S12" s="596">
        <v>60.24</v>
      </c>
      <c r="T12" s="541">
        <v>63.22999999999999</v>
      </c>
      <c r="U12" s="542">
        <f t="shared" si="0"/>
        <v>45.893749999999997</v>
      </c>
      <c r="V12" s="373">
        <f t="shared" si="3"/>
        <v>-17.336249999999993</v>
      </c>
      <c r="W12" s="597">
        <v>4</v>
      </c>
      <c r="X12" s="598">
        <v>6</v>
      </c>
      <c r="Y12" s="599">
        <v>4</v>
      </c>
      <c r="Z12" s="373"/>
      <c r="AA12" s="374">
        <f t="shared" si="1"/>
        <v>45.893749999999997</v>
      </c>
      <c r="AB12" s="375">
        <f t="shared" si="2"/>
        <v>63.22999999999999</v>
      </c>
    </row>
    <row r="13" spans="1:38" s="101" customFormat="1" ht="21" customHeight="1">
      <c r="A13" s="595">
        <v>4</v>
      </c>
      <c r="B13" s="405" t="s">
        <v>71</v>
      </c>
      <c r="C13" s="546" t="s">
        <v>72</v>
      </c>
      <c r="D13" s="90">
        <v>34.5</v>
      </c>
      <c r="E13" s="596">
        <v>52.33</v>
      </c>
      <c r="F13" s="90">
        <v>41</v>
      </c>
      <c r="G13" s="596">
        <v>41</v>
      </c>
      <c r="H13" s="90">
        <v>24.38</v>
      </c>
      <c r="I13" s="596">
        <v>33.75</v>
      </c>
      <c r="J13" s="90">
        <v>32.5</v>
      </c>
      <c r="K13" s="596">
        <v>25.83</v>
      </c>
      <c r="L13" s="90">
        <v>29.38</v>
      </c>
      <c r="M13" s="596">
        <v>40.67</v>
      </c>
      <c r="N13" s="90">
        <v>47.03</v>
      </c>
      <c r="O13" s="596">
        <v>56</v>
      </c>
      <c r="P13" s="90">
        <v>28.75</v>
      </c>
      <c r="Q13" s="596">
        <v>57.5</v>
      </c>
      <c r="R13" s="90">
        <v>34</v>
      </c>
      <c r="S13" s="596">
        <v>58.67</v>
      </c>
      <c r="T13" s="541">
        <v>33.942499999999995</v>
      </c>
      <c r="U13" s="542">
        <f t="shared" si="0"/>
        <v>45.71875</v>
      </c>
      <c r="V13" s="394">
        <f t="shared" si="3"/>
        <v>11.776250000000005</v>
      </c>
      <c r="W13" s="597">
        <v>3</v>
      </c>
      <c r="X13" s="598">
        <v>5</v>
      </c>
      <c r="Y13" s="599">
        <v>5</v>
      </c>
      <c r="Z13" s="373"/>
      <c r="AA13" s="374">
        <f t="shared" si="1"/>
        <v>45.71875</v>
      </c>
      <c r="AB13" s="375">
        <f t="shared" si="2"/>
        <v>33.942499999999995</v>
      </c>
    </row>
    <row r="14" spans="1:38" s="101" customFormat="1" ht="21" customHeight="1">
      <c r="A14" s="595">
        <v>5</v>
      </c>
      <c r="B14" s="405" t="s">
        <v>155</v>
      </c>
      <c r="C14" s="546" t="s">
        <v>156</v>
      </c>
      <c r="D14" s="90">
        <v>36.4</v>
      </c>
      <c r="E14" s="596">
        <v>38</v>
      </c>
      <c r="F14" s="90">
        <v>41.6</v>
      </c>
      <c r="G14" s="596">
        <v>46.67</v>
      </c>
      <c r="H14" s="90">
        <v>24</v>
      </c>
      <c r="I14" s="596">
        <v>30.42</v>
      </c>
      <c r="J14" s="90">
        <v>42</v>
      </c>
      <c r="K14" s="596">
        <v>36.67</v>
      </c>
      <c r="L14" s="90">
        <v>39.5</v>
      </c>
      <c r="M14" s="596">
        <v>40.25</v>
      </c>
      <c r="N14" s="90">
        <v>69.98</v>
      </c>
      <c r="O14" s="596">
        <v>54</v>
      </c>
      <c r="P14" s="90">
        <v>68</v>
      </c>
      <c r="Q14" s="596">
        <v>48.33</v>
      </c>
      <c r="R14" s="90">
        <v>75.2</v>
      </c>
      <c r="S14" s="596">
        <v>61.33</v>
      </c>
      <c r="T14" s="541">
        <v>49.585000000000001</v>
      </c>
      <c r="U14" s="542">
        <f t="shared" si="0"/>
        <v>44.458749999999995</v>
      </c>
      <c r="V14" s="373">
        <f t="shared" si="3"/>
        <v>-5.126250000000006</v>
      </c>
      <c r="W14" s="597">
        <v>3</v>
      </c>
      <c r="X14" s="598">
        <v>5</v>
      </c>
      <c r="Y14" s="599">
        <v>4</v>
      </c>
      <c r="Z14" s="373"/>
      <c r="AA14" s="374">
        <f t="shared" si="1"/>
        <v>44.458749999999995</v>
      </c>
      <c r="AB14" s="375">
        <f t="shared" si="2"/>
        <v>49.585000000000001</v>
      </c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</row>
    <row r="15" spans="1:38" s="101" customFormat="1" ht="21" customHeight="1">
      <c r="A15" s="595">
        <v>6</v>
      </c>
      <c r="B15" s="405" t="s">
        <v>127</v>
      </c>
      <c r="C15" s="546" t="s">
        <v>128</v>
      </c>
      <c r="D15" s="90">
        <v>54.16</v>
      </c>
      <c r="E15" s="596">
        <v>42.35</v>
      </c>
      <c r="F15" s="90">
        <v>52.24</v>
      </c>
      <c r="G15" s="596">
        <v>42.12</v>
      </c>
      <c r="H15" s="90">
        <v>44</v>
      </c>
      <c r="I15" s="596">
        <v>36.619999999999997</v>
      </c>
      <c r="J15" s="90">
        <v>58.2</v>
      </c>
      <c r="K15" s="596">
        <v>31.76</v>
      </c>
      <c r="L15" s="90">
        <v>36.299999999999997</v>
      </c>
      <c r="M15" s="596">
        <v>40.03</v>
      </c>
      <c r="N15" s="90">
        <v>51.72</v>
      </c>
      <c r="O15" s="596">
        <v>48.24</v>
      </c>
      <c r="P15" s="90">
        <v>46.2</v>
      </c>
      <c r="Q15" s="596">
        <v>49.71</v>
      </c>
      <c r="R15" s="90">
        <v>47.68</v>
      </c>
      <c r="S15" s="596">
        <v>63.29</v>
      </c>
      <c r="T15" s="541">
        <v>48.8125</v>
      </c>
      <c r="U15" s="542">
        <f t="shared" si="0"/>
        <v>44.265000000000001</v>
      </c>
      <c r="V15" s="373">
        <f t="shared" si="3"/>
        <v>-4.5474999999999994</v>
      </c>
      <c r="W15" s="597">
        <v>2</v>
      </c>
      <c r="X15" s="598">
        <v>3</v>
      </c>
      <c r="Y15" s="599">
        <v>2</v>
      </c>
      <c r="Z15" s="373"/>
      <c r="AA15" s="374">
        <f t="shared" si="1"/>
        <v>44.265000000000001</v>
      </c>
      <c r="AB15" s="375">
        <f t="shared" si="2"/>
        <v>48.8125</v>
      </c>
    </row>
    <row r="16" spans="1:38" s="101" customFormat="1" ht="21" customHeight="1">
      <c r="A16" s="595">
        <v>7</v>
      </c>
      <c r="B16" s="405" t="s">
        <v>171</v>
      </c>
      <c r="C16" s="546" t="s">
        <v>172</v>
      </c>
      <c r="D16" s="90">
        <v>48.35</v>
      </c>
      <c r="E16" s="596">
        <v>42.62</v>
      </c>
      <c r="F16" s="90">
        <v>53.02</v>
      </c>
      <c r="G16" s="596">
        <v>40.79</v>
      </c>
      <c r="H16" s="90">
        <v>29.3</v>
      </c>
      <c r="I16" s="596">
        <v>33.36</v>
      </c>
      <c r="J16" s="90">
        <v>53.33</v>
      </c>
      <c r="K16" s="596">
        <v>30.43</v>
      </c>
      <c r="L16" s="90">
        <v>47.68</v>
      </c>
      <c r="M16" s="596">
        <v>38.369999999999997</v>
      </c>
      <c r="N16" s="90">
        <v>64.42</v>
      </c>
      <c r="O16" s="596">
        <v>51.72</v>
      </c>
      <c r="P16" s="90">
        <v>53.51</v>
      </c>
      <c r="Q16" s="596">
        <v>55.6</v>
      </c>
      <c r="R16" s="90">
        <v>59.65</v>
      </c>
      <c r="S16" s="596">
        <v>57.52</v>
      </c>
      <c r="T16" s="541">
        <v>51.157499999999999</v>
      </c>
      <c r="U16" s="542">
        <f t="shared" si="0"/>
        <v>43.801249999999996</v>
      </c>
      <c r="V16" s="373">
        <f t="shared" si="3"/>
        <v>-7.3562500000000028</v>
      </c>
      <c r="W16" s="597">
        <v>1</v>
      </c>
      <c r="X16" s="598">
        <v>3</v>
      </c>
      <c r="Y16" s="599">
        <v>3</v>
      </c>
      <c r="Z16" s="373"/>
      <c r="AA16" s="374">
        <f t="shared" si="1"/>
        <v>43.801249999999996</v>
      </c>
      <c r="AB16" s="375">
        <f t="shared" si="2"/>
        <v>51.157499999999999</v>
      </c>
    </row>
    <row r="17" spans="1:38" s="101" customFormat="1" ht="21" customHeight="1">
      <c r="A17" s="595">
        <v>8</v>
      </c>
      <c r="B17" s="405" t="s">
        <v>161</v>
      </c>
      <c r="C17" s="546" t="s">
        <v>162</v>
      </c>
      <c r="D17" s="90">
        <v>71.37</v>
      </c>
      <c r="E17" s="596">
        <v>48.76</v>
      </c>
      <c r="F17" s="90">
        <v>59.47</v>
      </c>
      <c r="G17" s="596">
        <v>40.619999999999997</v>
      </c>
      <c r="H17" s="90">
        <v>51.18</v>
      </c>
      <c r="I17" s="596">
        <v>31.81</v>
      </c>
      <c r="J17" s="90">
        <v>60.79</v>
      </c>
      <c r="K17" s="596">
        <v>31.38</v>
      </c>
      <c r="L17" s="90">
        <v>50.92</v>
      </c>
      <c r="M17" s="596">
        <v>32.57</v>
      </c>
      <c r="N17" s="90">
        <v>70.63</v>
      </c>
      <c r="O17" s="596">
        <v>55.72</v>
      </c>
      <c r="P17" s="90">
        <v>74.739999999999995</v>
      </c>
      <c r="Q17" s="596">
        <v>50.52</v>
      </c>
      <c r="R17" s="90">
        <v>68</v>
      </c>
      <c r="S17" s="596">
        <v>54.76</v>
      </c>
      <c r="T17" s="541">
        <v>63.387499999999996</v>
      </c>
      <c r="U17" s="542">
        <f t="shared" si="0"/>
        <v>43.267499999999998</v>
      </c>
      <c r="V17" s="373">
        <f t="shared" si="3"/>
        <v>-20.119999999999997</v>
      </c>
      <c r="W17" s="597">
        <v>1</v>
      </c>
      <c r="X17" s="598">
        <v>3</v>
      </c>
      <c r="Y17" s="599">
        <v>3</v>
      </c>
      <c r="Z17" s="373"/>
      <c r="AA17" s="374">
        <f t="shared" si="1"/>
        <v>43.267499999999998</v>
      </c>
      <c r="AB17" s="375">
        <f t="shared" si="2"/>
        <v>63.387500000000003</v>
      </c>
    </row>
    <row r="18" spans="1:38" ht="21" customHeight="1">
      <c r="A18" s="595">
        <v>9</v>
      </c>
      <c r="B18" s="405" t="s">
        <v>220</v>
      </c>
      <c r="C18" s="546" t="s">
        <v>221</v>
      </c>
      <c r="D18" s="90">
        <v>56.34</v>
      </c>
      <c r="E18" s="596">
        <v>41.73</v>
      </c>
      <c r="F18" s="90">
        <v>56.34</v>
      </c>
      <c r="G18" s="596">
        <v>42.71</v>
      </c>
      <c r="H18" s="90">
        <v>48.79</v>
      </c>
      <c r="I18" s="596">
        <v>30.83</v>
      </c>
      <c r="J18" s="90">
        <v>55.43</v>
      </c>
      <c r="K18" s="596">
        <v>30.67</v>
      </c>
      <c r="L18" s="90">
        <v>49.79</v>
      </c>
      <c r="M18" s="596">
        <v>34.78</v>
      </c>
      <c r="N18" s="90">
        <v>63.11</v>
      </c>
      <c r="O18" s="596">
        <v>55.56</v>
      </c>
      <c r="P18" s="90">
        <v>60.43</v>
      </c>
      <c r="Q18" s="596">
        <v>51.89</v>
      </c>
      <c r="R18" s="90">
        <v>61.94</v>
      </c>
      <c r="S18" s="596">
        <v>55.11</v>
      </c>
      <c r="T18" s="541">
        <v>56.521250000000002</v>
      </c>
      <c r="U18" s="542">
        <f t="shared" si="0"/>
        <v>42.910000000000004</v>
      </c>
      <c r="V18" s="373">
        <f t="shared" si="3"/>
        <v>-13.611249999999998</v>
      </c>
      <c r="W18" s="597">
        <v>0</v>
      </c>
      <c r="X18" s="598">
        <v>4</v>
      </c>
      <c r="Y18" s="599">
        <v>2</v>
      </c>
      <c r="Z18" s="373"/>
      <c r="AA18" s="374">
        <f t="shared" si="1"/>
        <v>42.910000000000004</v>
      </c>
      <c r="AB18" s="375">
        <f t="shared" si="2"/>
        <v>56.521250000000002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21" customHeight="1">
      <c r="A19" s="595">
        <v>10</v>
      </c>
      <c r="B19" s="405" t="s">
        <v>212</v>
      </c>
      <c r="C19" s="546" t="s">
        <v>213</v>
      </c>
      <c r="D19" s="90">
        <v>61.38</v>
      </c>
      <c r="E19" s="596">
        <v>45.25</v>
      </c>
      <c r="F19" s="90">
        <v>65.38</v>
      </c>
      <c r="G19" s="596">
        <v>38.56</v>
      </c>
      <c r="H19" s="90">
        <v>71.150000000000006</v>
      </c>
      <c r="I19" s="596">
        <v>32.270000000000003</v>
      </c>
      <c r="J19" s="90">
        <v>69.62</v>
      </c>
      <c r="K19" s="596">
        <v>33.130000000000003</v>
      </c>
      <c r="L19" s="90">
        <v>52.79</v>
      </c>
      <c r="M19" s="596">
        <v>36.840000000000003</v>
      </c>
      <c r="N19" s="90">
        <v>70.11</v>
      </c>
      <c r="O19" s="596">
        <v>51.38</v>
      </c>
      <c r="P19" s="90">
        <v>59.62</v>
      </c>
      <c r="Q19" s="596">
        <v>49.38</v>
      </c>
      <c r="R19" s="90">
        <v>66.31</v>
      </c>
      <c r="S19" s="596">
        <v>55.5</v>
      </c>
      <c r="T19" s="541">
        <v>64.545000000000002</v>
      </c>
      <c r="U19" s="542">
        <f t="shared" si="0"/>
        <v>42.78875</v>
      </c>
      <c r="V19" s="373">
        <f t="shared" si="3"/>
        <v>-21.756250000000001</v>
      </c>
      <c r="W19" s="597">
        <v>0</v>
      </c>
      <c r="X19" s="598">
        <v>3</v>
      </c>
      <c r="Y19" s="599">
        <v>1</v>
      </c>
      <c r="Z19" s="373"/>
      <c r="AA19" s="374">
        <f t="shared" si="1"/>
        <v>42.78875</v>
      </c>
      <c r="AB19" s="375">
        <f t="shared" si="2"/>
        <v>64.545000000000002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94" customFormat="1" ht="21" customHeight="1">
      <c r="A20" s="595">
        <v>11</v>
      </c>
      <c r="B20" s="405" t="s">
        <v>198</v>
      </c>
      <c r="C20" s="546" t="s">
        <v>199</v>
      </c>
      <c r="D20" s="90">
        <v>65.08</v>
      </c>
      <c r="E20" s="596">
        <v>35.4</v>
      </c>
      <c r="F20" s="90">
        <v>61.54</v>
      </c>
      <c r="G20" s="596">
        <v>37.200000000000003</v>
      </c>
      <c r="H20" s="90">
        <v>63.46</v>
      </c>
      <c r="I20" s="596">
        <v>27.25</v>
      </c>
      <c r="J20" s="90">
        <v>75.77</v>
      </c>
      <c r="K20" s="596">
        <v>22.5</v>
      </c>
      <c r="L20" s="90">
        <v>51.54</v>
      </c>
      <c r="M20" s="596">
        <v>32.049999999999997</v>
      </c>
      <c r="N20" s="90">
        <v>74.75</v>
      </c>
      <c r="O20" s="596">
        <v>48</v>
      </c>
      <c r="P20" s="90">
        <v>66.92</v>
      </c>
      <c r="Q20" s="596">
        <v>54.5</v>
      </c>
      <c r="R20" s="90">
        <v>73.849999999999994</v>
      </c>
      <c r="S20" s="596">
        <v>50.4</v>
      </c>
      <c r="T20" s="541">
        <v>66.613749999999996</v>
      </c>
      <c r="U20" s="542">
        <f t="shared" si="0"/>
        <v>38.412499999999994</v>
      </c>
      <c r="V20" s="373">
        <f t="shared" si="3"/>
        <v>-28.201250000000002</v>
      </c>
      <c r="W20" s="597">
        <v>1</v>
      </c>
      <c r="X20" s="598">
        <v>1</v>
      </c>
      <c r="Y20" s="599">
        <v>1</v>
      </c>
      <c r="Z20" s="373"/>
      <c r="AA20" s="374">
        <f t="shared" si="1"/>
        <v>38.412499999999994</v>
      </c>
      <c r="AB20" s="375">
        <f t="shared" si="2"/>
        <v>66.61375000000001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1" customHeight="1">
      <c r="A21" s="595">
        <v>12</v>
      </c>
      <c r="B21" s="405" t="s">
        <v>252</v>
      </c>
      <c r="C21" s="546" t="s">
        <v>253</v>
      </c>
      <c r="D21" s="90">
        <v>61.92</v>
      </c>
      <c r="E21" s="596">
        <v>38</v>
      </c>
      <c r="F21" s="90">
        <v>52.62</v>
      </c>
      <c r="G21" s="596">
        <v>35.33</v>
      </c>
      <c r="H21" s="90">
        <v>40.380000000000003</v>
      </c>
      <c r="I21" s="596">
        <v>25.63</v>
      </c>
      <c r="J21" s="90">
        <v>53.65</v>
      </c>
      <c r="K21" s="596">
        <v>31.25</v>
      </c>
      <c r="L21" s="90">
        <v>32.6</v>
      </c>
      <c r="M21" s="596">
        <v>30.04</v>
      </c>
      <c r="N21" s="90">
        <v>66.78</v>
      </c>
      <c r="O21" s="596">
        <v>47.33</v>
      </c>
      <c r="P21" s="90">
        <v>61.15</v>
      </c>
      <c r="Q21" s="596">
        <v>45.83</v>
      </c>
      <c r="R21" s="90">
        <v>56.92</v>
      </c>
      <c r="S21" s="596">
        <v>50</v>
      </c>
      <c r="T21" s="541">
        <v>53.252499999999998</v>
      </c>
      <c r="U21" s="542">
        <f t="shared" si="0"/>
        <v>37.926249999999996</v>
      </c>
      <c r="V21" s="373">
        <f t="shared" si="3"/>
        <v>-15.326250000000002</v>
      </c>
      <c r="W21" s="597">
        <v>0</v>
      </c>
      <c r="X21" s="598">
        <v>0</v>
      </c>
      <c r="Y21" s="599">
        <v>0</v>
      </c>
      <c r="Z21" s="373"/>
      <c r="AA21" s="374">
        <f t="shared" si="1"/>
        <v>37.926249999999996</v>
      </c>
      <c r="AB21" s="375">
        <f t="shared" si="2"/>
        <v>53.252499999999998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" customHeight="1">
      <c r="A22" s="600">
        <v>13</v>
      </c>
      <c r="B22" s="412" t="s">
        <v>272</v>
      </c>
      <c r="C22" s="601" t="s">
        <v>273</v>
      </c>
      <c r="D22" s="602">
        <v>62</v>
      </c>
      <c r="E22" s="603"/>
      <c r="F22" s="602">
        <v>69.2</v>
      </c>
      <c r="G22" s="603"/>
      <c r="H22" s="602">
        <v>73</v>
      </c>
      <c r="I22" s="603"/>
      <c r="J22" s="602">
        <v>67</v>
      </c>
      <c r="K22" s="603"/>
      <c r="L22" s="602">
        <v>57</v>
      </c>
      <c r="M22" s="603"/>
      <c r="N22" s="602">
        <v>72.36</v>
      </c>
      <c r="O22" s="603"/>
      <c r="P22" s="602">
        <v>63</v>
      </c>
      <c r="Q22" s="603"/>
      <c r="R22" s="602">
        <v>75.2</v>
      </c>
      <c r="S22" s="603"/>
      <c r="T22" s="411">
        <v>67.344999999999999</v>
      </c>
      <c r="U22" s="412">
        <f t="shared" si="0"/>
        <v>0</v>
      </c>
      <c r="V22" s="413">
        <f t="shared" si="3"/>
        <v>-67.344999999999999</v>
      </c>
      <c r="W22" s="604"/>
      <c r="X22" s="604"/>
      <c r="Y22" s="604"/>
      <c r="Z22" s="373"/>
      <c r="AA22" s="374">
        <f t="shared" si="1"/>
        <v>0</v>
      </c>
      <c r="AB22" s="375">
        <f t="shared" si="2"/>
        <v>67.344999999999999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4" customHeight="1">
      <c r="A23" s="938" t="s">
        <v>387</v>
      </c>
      <c r="B23" s="938"/>
      <c r="C23" s="938"/>
      <c r="D23" s="605">
        <f>SUM(D10:D21)/12</f>
        <v>55.719166666666666</v>
      </c>
      <c r="E23" s="606">
        <f t="shared" ref="E23:U23" si="4">SUM(E10:E21)/12</f>
        <v>43.818333333333328</v>
      </c>
      <c r="F23" s="605">
        <f t="shared" si="4"/>
        <v>55.743333333333332</v>
      </c>
      <c r="G23" s="606">
        <f t="shared" si="4"/>
        <v>41.230833333333329</v>
      </c>
      <c r="H23" s="605">
        <f t="shared" si="4"/>
        <v>46.925833333333344</v>
      </c>
      <c r="I23" s="606">
        <f t="shared" si="4"/>
        <v>32.1175</v>
      </c>
      <c r="J23" s="605">
        <f t="shared" si="4"/>
        <v>58.272500000000001</v>
      </c>
      <c r="K23" s="606">
        <f t="shared" si="4"/>
        <v>31.452500000000001</v>
      </c>
      <c r="L23" s="605">
        <f t="shared" si="4"/>
        <v>44.701666666666675</v>
      </c>
      <c r="M23" s="606">
        <f t="shared" si="4"/>
        <v>36.721666666666671</v>
      </c>
      <c r="N23" s="605">
        <f t="shared" si="4"/>
        <v>65.584999999999994</v>
      </c>
      <c r="O23" s="606">
        <f t="shared" si="4"/>
        <v>53.841666666666676</v>
      </c>
      <c r="P23" s="605">
        <f t="shared" si="4"/>
        <v>57.644999999999989</v>
      </c>
      <c r="Q23" s="606">
        <f t="shared" si="4"/>
        <v>53.045000000000009</v>
      </c>
      <c r="R23" s="605">
        <f t="shared" si="4"/>
        <v>62.950833333333321</v>
      </c>
      <c r="S23" s="606">
        <f t="shared" si="4"/>
        <v>57.894166666666656</v>
      </c>
      <c r="T23" s="605">
        <f t="shared" si="4"/>
        <v>55.942916666666669</v>
      </c>
      <c r="U23" s="606">
        <f t="shared" si="4"/>
        <v>43.765208333333327</v>
      </c>
      <c r="V23" s="630">
        <f t="shared" si="3"/>
        <v>-12.177708333333342</v>
      </c>
      <c r="W23" s="624"/>
      <c r="X23" s="625"/>
      <c r="Y23" s="626"/>
      <c r="Z23" s="609"/>
      <c r="AA23" s="610"/>
      <c r="AB23" s="611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>
      <c r="T24" s="426"/>
    </row>
    <row r="25" spans="1:38">
      <c r="C25" s="612" t="s">
        <v>393</v>
      </c>
      <c r="D25" s="110"/>
      <c r="F25" s="110"/>
      <c r="T25" s="426"/>
    </row>
    <row r="26" spans="1:38">
      <c r="T26" s="426"/>
    </row>
    <row r="27" spans="1:38" s="235" customFormat="1">
      <c r="A27" s="12"/>
      <c r="B27" s="108"/>
      <c r="C27" s="12"/>
      <c r="D27" s="109"/>
      <c r="E27" s="110"/>
      <c r="F27" s="109"/>
      <c r="G27" s="110"/>
      <c r="H27" s="109"/>
      <c r="I27" s="110"/>
      <c r="J27" s="109"/>
      <c r="K27" s="110"/>
      <c r="L27" s="109"/>
      <c r="M27" s="110"/>
      <c r="N27" s="109"/>
      <c r="O27" s="110"/>
      <c r="P27" s="109"/>
      <c r="Q27" s="110"/>
      <c r="R27" s="109"/>
      <c r="S27" s="110"/>
      <c r="T27" s="426"/>
      <c r="U27" s="110"/>
      <c r="AA27" s="425"/>
      <c r="AB27" s="349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>
      <c r="T28" s="426"/>
    </row>
    <row r="29" spans="1:38">
      <c r="T29" s="426"/>
    </row>
    <row r="30" spans="1:38">
      <c r="T30" s="426"/>
    </row>
    <row r="31" spans="1:38">
      <c r="T31" s="426"/>
    </row>
    <row r="32" spans="1:38">
      <c r="T32" s="426"/>
    </row>
    <row r="33" spans="1:38" s="292" customFormat="1">
      <c r="A33" s="12"/>
      <c r="B33" s="108"/>
      <c r="C33" s="12"/>
      <c r="D33" s="109"/>
      <c r="E33" s="110"/>
      <c r="F33" s="109"/>
      <c r="G33" s="110"/>
      <c r="H33" s="109"/>
      <c r="I33" s="110"/>
      <c r="J33" s="109"/>
      <c r="K33" s="110"/>
      <c r="L33" s="109"/>
      <c r="M33" s="110"/>
      <c r="N33" s="109"/>
      <c r="O33" s="110"/>
      <c r="P33" s="109"/>
      <c r="Q33" s="110"/>
      <c r="R33" s="109"/>
      <c r="S33" s="110"/>
      <c r="T33" s="426"/>
      <c r="U33" s="110"/>
      <c r="V33" s="235"/>
      <c r="W33" s="235"/>
      <c r="X33" s="235"/>
      <c r="Y33" s="235"/>
      <c r="Z33" s="235"/>
      <c r="AA33" s="425"/>
      <c r="AB33" s="349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s="292" customFormat="1">
      <c r="A34" s="12"/>
      <c r="B34" s="108"/>
      <c r="C34" s="12"/>
      <c r="D34" s="109"/>
      <c r="E34" s="110"/>
      <c r="F34" s="109"/>
      <c r="G34" s="110"/>
      <c r="H34" s="109"/>
      <c r="I34" s="110"/>
      <c r="J34" s="109"/>
      <c r="K34" s="110"/>
      <c r="L34" s="109"/>
      <c r="M34" s="110"/>
      <c r="N34" s="109"/>
      <c r="O34" s="110"/>
      <c r="P34" s="109"/>
      <c r="Q34" s="110"/>
      <c r="R34" s="109"/>
      <c r="S34" s="110"/>
      <c r="T34" s="426"/>
      <c r="U34" s="110"/>
      <c r="V34" s="235"/>
      <c r="W34" s="235"/>
      <c r="X34" s="235"/>
      <c r="Y34" s="235"/>
      <c r="Z34" s="235"/>
      <c r="AA34" s="425"/>
      <c r="AB34" s="349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s="292" customFormat="1">
      <c r="A35" s="12"/>
      <c r="B35" s="108"/>
      <c r="C35" s="12"/>
      <c r="D35" s="109"/>
      <c r="E35" s="110"/>
      <c r="F35" s="109"/>
      <c r="G35" s="110"/>
      <c r="H35" s="109"/>
      <c r="I35" s="110"/>
      <c r="J35" s="109"/>
      <c r="K35" s="110"/>
      <c r="L35" s="109"/>
      <c r="M35" s="110"/>
      <c r="N35" s="109"/>
      <c r="O35" s="110"/>
      <c r="P35" s="109"/>
      <c r="Q35" s="110"/>
      <c r="R35" s="109"/>
      <c r="S35" s="110"/>
      <c r="T35" s="426"/>
      <c r="U35" s="110"/>
      <c r="V35" s="235"/>
      <c r="W35" s="235"/>
      <c r="X35" s="235"/>
      <c r="Y35" s="235"/>
      <c r="Z35" s="235"/>
      <c r="AA35" s="425"/>
      <c r="AB35" s="349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s="292" customFormat="1">
      <c r="A36" s="12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U36" s="110"/>
      <c r="V36" s="235"/>
      <c r="W36" s="235"/>
      <c r="X36" s="235"/>
      <c r="Y36" s="235"/>
      <c r="Z36" s="235"/>
      <c r="AA36" s="425"/>
      <c r="AB36" s="349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s="292" customFormat="1">
      <c r="A37" s="12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U37" s="110"/>
      <c r="V37" s="235"/>
      <c r="W37" s="235"/>
      <c r="X37" s="235"/>
      <c r="Y37" s="235"/>
      <c r="Z37" s="235"/>
      <c r="AA37" s="425"/>
      <c r="AB37" s="349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s="292" customFormat="1">
      <c r="A38" s="12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U38" s="110"/>
      <c r="V38" s="235"/>
      <c r="W38" s="235"/>
      <c r="X38" s="235"/>
      <c r="Y38" s="235"/>
      <c r="Z38" s="235"/>
      <c r="AA38" s="425"/>
      <c r="AB38" s="349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s="292" customFormat="1">
      <c r="A39" s="12"/>
      <c r="B39" s="108"/>
      <c r="C39" s="12"/>
      <c r="D39" s="109"/>
      <c r="E39" s="110"/>
      <c r="F39" s="109"/>
      <c r="G39" s="110"/>
      <c r="H39" s="109"/>
      <c r="I39" s="110"/>
      <c r="J39" s="109"/>
      <c r="K39" s="110"/>
      <c r="L39" s="109"/>
      <c r="M39" s="110"/>
      <c r="N39" s="109"/>
      <c r="O39" s="110"/>
      <c r="P39" s="109"/>
      <c r="Q39" s="110"/>
      <c r="R39" s="109"/>
      <c r="S39" s="110"/>
      <c r="U39" s="110"/>
      <c r="V39" s="235"/>
      <c r="W39" s="235"/>
      <c r="X39" s="235"/>
      <c r="Y39" s="235"/>
      <c r="Z39" s="235"/>
      <c r="AA39" s="425"/>
      <c r="AB39" s="349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s="292" customFormat="1">
      <c r="A40" s="12"/>
      <c r="B40" s="108"/>
      <c r="C40" s="12"/>
      <c r="D40" s="109"/>
      <c r="E40" s="110"/>
      <c r="F40" s="109"/>
      <c r="G40" s="110"/>
      <c r="H40" s="109"/>
      <c r="I40" s="110"/>
      <c r="J40" s="109"/>
      <c r="K40" s="110"/>
      <c r="L40" s="109"/>
      <c r="M40" s="110"/>
      <c r="N40" s="109"/>
      <c r="O40" s="110"/>
      <c r="P40" s="109"/>
      <c r="Q40" s="110"/>
      <c r="R40" s="109"/>
      <c r="S40" s="110"/>
      <c r="U40" s="110"/>
      <c r="V40" s="235"/>
      <c r="W40" s="235"/>
      <c r="X40" s="235"/>
      <c r="Y40" s="235"/>
      <c r="Z40" s="235"/>
      <c r="AA40" s="425"/>
      <c r="AB40" s="349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</sheetData>
  <mergeCells count="17">
    <mergeCell ref="T5:U5"/>
    <mergeCell ref="W5:Y5"/>
    <mergeCell ref="A1:Y1"/>
    <mergeCell ref="A2:Y2"/>
    <mergeCell ref="A3:Y3"/>
    <mergeCell ref="A4:Y4"/>
    <mergeCell ref="A5:A6"/>
    <mergeCell ref="C5:C6"/>
    <mergeCell ref="D5:E5"/>
    <mergeCell ref="F5:G5"/>
    <mergeCell ref="H5:I5"/>
    <mergeCell ref="J5:K5"/>
    <mergeCell ref="A23:C23"/>
    <mergeCell ref="L5:M5"/>
    <mergeCell ref="N5:O5"/>
    <mergeCell ref="P5:Q5"/>
    <mergeCell ref="R5:S5"/>
  </mergeCells>
  <pageMargins left="0.19685039370078741" right="0.39370078740157483" top="1.0236220472440944" bottom="0.31496062992125984" header="0.31496062992125984" footer="0.31496062992125984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view="pageBreakPreview" topLeftCell="A19" zoomScaleNormal="110" zoomScaleSheetLayoutView="100" workbookViewId="0">
      <selection sqref="A1:Y26"/>
    </sheetView>
  </sheetViews>
  <sheetFormatPr defaultRowHeight="18.75"/>
  <cols>
    <col min="1" max="1" width="3.625" style="12" customWidth="1"/>
    <col min="2" max="2" width="0.125" style="108" hidden="1" customWidth="1"/>
    <col min="3" max="3" width="17.25" style="12" bestFit="1" customWidth="1"/>
    <col min="4" max="4" width="5.25" style="109" bestFit="1" customWidth="1"/>
    <col min="5" max="5" width="5.875" style="110" bestFit="1" customWidth="1"/>
    <col min="6" max="6" width="5.25" style="109" bestFit="1" customWidth="1"/>
    <col min="7" max="7" width="5.875" style="110" bestFit="1" customWidth="1"/>
    <col min="8" max="8" width="5.25" style="109" bestFit="1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5.375" style="235" bestFit="1" customWidth="1"/>
    <col min="23" max="23" width="5" style="235" bestFit="1" customWidth="1"/>
    <col min="24" max="24" width="5.25" style="235" bestFit="1" customWidth="1"/>
    <col min="25" max="25" width="6.625" style="235" bestFit="1" customWidth="1"/>
    <col min="26" max="28" width="5.625" style="94" customWidth="1"/>
    <col min="29" max="31" width="5.625" style="12" customWidth="1"/>
    <col min="32" max="16384" width="9" style="12"/>
  </cols>
  <sheetData>
    <row r="1" spans="1:35" s="2" customFormat="1" ht="21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284"/>
      <c r="AA1" s="284"/>
      <c r="AB1" s="284"/>
    </row>
    <row r="2" spans="1:35" s="2" customFormat="1" ht="21" customHeight="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284"/>
      <c r="AA2" s="284"/>
      <c r="AB2" s="284"/>
    </row>
    <row r="3" spans="1:35" s="4" customFormat="1" ht="21.75" customHeight="1">
      <c r="A3" s="861" t="s">
        <v>333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665"/>
      <c r="AA3" s="665"/>
      <c r="AB3" s="665"/>
    </row>
    <row r="4" spans="1:35" ht="20.25" customHeight="1">
      <c r="A4" s="951" t="s">
        <v>386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</row>
    <row r="5" spans="1:35" ht="21" customHeight="1">
      <c r="A5" s="945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389</v>
      </c>
      <c r="S5" s="857"/>
      <c r="T5" s="858" t="s">
        <v>282</v>
      </c>
      <c r="U5" s="858"/>
      <c r="V5" s="525" t="s">
        <v>6</v>
      </c>
      <c r="W5" s="859" t="s">
        <v>341</v>
      </c>
      <c r="X5" s="859"/>
      <c r="Y5" s="859"/>
    </row>
    <row r="6" spans="1:35" ht="21" customHeight="1">
      <c r="A6" s="946"/>
      <c r="B6" s="350" t="s">
        <v>15</v>
      </c>
      <c r="C6" s="926"/>
      <c r="D6" s="351" t="s">
        <v>16</v>
      </c>
      <c r="E6" s="352" t="s">
        <v>17</v>
      </c>
      <c r="F6" s="351" t="s">
        <v>16</v>
      </c>
      <c r="G6" s="352" t="s">
        <v>17</v>
      </c>
      <c r="H6" s="351" t="s">
        <v>16</v>
      </c>
      <c r="I6" s="352" t="s">
        <v>17</v>
      </c>
      <c r="J6" s="351" t="s">
        <v>16</v>
      </c>
      <c r="K6" s="352" t="s">
        <v>17</v>
      </c>
      <c r="L6" s="351" t="s">
        <v>16</v>
      </c>
      <c r="M6" s="352" t="s">
        <v>17</v>
      </c>
      <c r="N6" s="351" t="s">
        <v>16</v>
      </c>
      <c r="O6" s="352" t="s">
        <v>17</v>
      </c>
      <c r="P6" s="351" t="s">
        <v>16</v>
      </c>
      <c r="Q6" s="352" t="s">
        <v>17</v>
      </c>
      <c r="R6" s="351" t="s">
        <v>16</v>
      </c>
      <c r="S6" s="352" t="s">
        <v>17</v>
      </c>
      <c r="T6" s="354" t="s">
        <v>300</v>
      </c>
      <c r="U6" s="355" t="s">
        <v>343</v>
      </c>
      <c r="V6" s="356" t="s">
        <v>18</v>
      </c>
      <c r="W6" s="613" t="s">
        <v>344</v>
      </c>
      <c r="X6" s="614" t="s">
        <v>345</v>
      </c>
      <c r="Y6" s="615" t="s">
        <v>346</v>
      </c>
    </row>
    <row r="7" spans="1:35" s="66" customFormat="1" ht="21" customHeight="1">
      <c r="A7" s="529"/>
      <c r="B7" s="571"/>
      <c r="C7" s="529" t="s">
        <v>21</v>
      </c>
      <c r="D7" s="528">
        <v>50.04</v>
      </c>
      <c r="E7" s="529">
        <v>45.68</v>
      </c>
      <c r="F7" s="528">
        <v>52.22</v>
      </c>
      <c r="G7" s="529">
        <v>44.22</v>
      </c>
      <c r="H7" s="528">
        <v>38.369999999999997</v>
      </c>
      <c r="I7" s="529">
        <v>36.99</v>
      </c>
      <c r="J7" s="530">
        <v>52.4</v>
      </c>
      <c r="K7" s="531">
        <v>35.770000000000003</v>
      </c>
      <c r="L7" s="528">
        <v>40.82</v>
      </c>
      <c r="M7" s="529">
        <v>37.46</v>
      </c>
      <c r="N7" s="528">
        <v>58.87</v>
      </c>
      <c r="O7" s="529">
        <v>54.84</v>
      </c>
      <c r="P7" s="528">
        <v>46.75</v>
      </c>
      <c r="Q7" s="529">
        <v>52.27</v>
      </c>
      <c r="R7" s="528">
        <v>55.38</v>
      </c>
      <c r="S7" s="529">
        <v>53.85</v>
      </c>
      <c r="T7" s="530">
        <v>49.36</v>
      </c>
      <c r="U7" s="531">
        <f t="shared" ref="U7:U24" si="0">SUM(E7+G7+I7+K7+M7+O7+Q7+S7)/8</f>
        <v>45.135000000000005</v>
      </c>
      <c r="V7" s="532">
        <f>U7-T7</f>
        <v>-4.2249999999999943</v>
      </c>
      <c r="W7" s="572"/>
      <c r="X7" s="573"/>
      <c r="Y7" s="574"/>
      <c r="Z7" s="94"/>
      <c r="AA7" s="94"/>
      <c r="AB7" s="94"/>
    </row>
    <row r="8" spans="1:35" s="75" customFormat="1" ht="21" customHeight="1">
      <c r="A8" s="67"/>
      <c r="B8" s="68"/>
      <c r="C8" s="35" t="s">
        <v>20</v>
      </c>
      <c r="D8" s="34">
        <v>49.51</v>
      </c>
      <c r="E8" s="35">
        <v>44.01</v>
      </c>
      <c r="F8" s="34">
        <v>51.08</v>
      </c>
      <c r="G8" s="35">
        <v>42.57</v>
      </c>
      <c r="H8" s="34">
        <v>37.119999999999997</v>
      </c>
      <c r="I8" s="35">
        <v>34.03</v>
      </c>
      <c r="J8" s="34">
        <v>51.69</v>
      </c>
      <c r="K8" s="35">
        <v>33.83</v>
      </c>
      <c r="L8" s="34">
        <v>40.450000000000003</v>
      </c>
      <c r="M8" s="35">
        <v>36.090000000000003</v>
      </c>
      <c r="N8" s="34">
        <v>58.17</v>
      </c>
      <c r="O8" s="35">
        <v>53.38</v>
      </c>
      <c r="P8" s="378">
        <v>46.2</v>
      </c>
      <c r="Q8" s="321">
        <v>50.7</v>
      </c>
      <c r="R8" s="34">
        <v>54.45</v>
      </c>
      <c r="S8" s="321">
        <v>52.2</v>
      </c>
      <c r="T8" s="378">
        <v>48.58</v>
      </c>
      <c r="U8" s="321">
        <f t="shared" si="0"/>
        <v>43.35125</v>
      </c>
      <c r="V8" s="373">
        <f t="shared" ref="V8:V25" si="1">U8-T8</f>
        <v>-5.228749999999998</v>
      </c>
      <c r="W8" s="580"/>
      <c r="X8" s="581"/>
      <c r="Y8" s="582"/>
      <c r="Z8" s="94"/>
      <c r="AA8" s="94"/>
      <c r="AB8" s="94"/>
    </row>
    <row r="9" spans="1:35" s="83" customFormat="1" ht="21" customHeight="1">
      <c r="A9" s="583"/>
      <c r="B9" s="584"/>
      <c r="C9" s="583" t="s">
        <v>22</v>
      </c>
      <c r="D9" s="535">
        <v>55.01</v>
      </c>
      <c r="E9" s="536">
        <v>47.37</v>
      </c>
      <c r="F9" s="535">
        <v>56.2</v>
      </c>
      <c r="G9" s="536">
        <v>45.44</v>
      </c>
      <c r="H9" s="535">
        <v>41.2</v>
      </c>
      <c r="I9" s="536">
        <v>37.53</v>
      </c>
      <c r="J9" s="535">
        <v>59.96</v>
      </c>
      <c r="K9" s="536">
        <v>37.15</v>
      </c>
      <c r="L9" s="535">
        <v>44.48</v>
      </c>
      <c r="M9" s="536">
        <v>38.81</v>
      </c>
      <c r="N9" s="535">
        <v>63.07</v>
      </c>
      <c r="O9" s="536">
        <v>56.33</v>
      </c>
      <c r="P9" s="535">
        <v>51.8</v>
      </c>
      <c r="Q9" s="536">
        <v>54.41</v>
      </c>
      <c r="R9" s="535">
        <v>60.81</v>
      </c>
      <c r="S9" s="536">
        <v>58.77</v>
      </c>
      <c r="T9" s="535">
        <v>54.07</v>
      </c>
      <c r="U9" s="536">
        <f t="shared" si="0"/>
        <v>46.976249999999993</v>
      </c>
      <c r="V9" s="373">
        <f t="shared" si="1"/>
        <v>-7.0937500000000071</v>
      </c>
      <c r="W9" s="580"/>
      <c r="X9" s="581"/>
      <c r="Y9" s="582"/>
      <c r="Z9" s="94"/>
      <c r="AA9" s="94"/>
      <c r="AB9" s="94"/>
    </row>
    <row r="10" spans="1:35" s="101" customFormat="1" ht="21" customHeight="1">
      <c r="A10" s="631">
        <v>1</v>
      </c>
      <c r="B10" s="392" t="s">
        <v>43</v>
      </c>
      <c r="C10" s="632" t="s">
        <v>44</v>
      </c>
      <c r="D10" s="633">
        <v>56.57</v>
      </c>
      <c r="E10" s="634">
        <v>51.56</v>
      </c>
      <c r="F10" s="633">
        <v>60.57</v>
      </c>
      <c r="G10" s="634">
        <v>51.56</v>
      </c>
      <c r="H10" s="633">
        <v>31.25</v>
      </c>
      <c r="I10" s="634">
        <v>35.28</v>
      </c>
      <c r="J10" s="633">
        <v>80.36</v>
      </c>
      <c r="K10" s="634">
        <v>41.67</v>
      </c>
      <c r="L10" s="633">
        <v>46.25</v>
      </c>
      <c r="M10" s="634">
        <v>42.33</v>
      </c>
      <c r="N10" s="633">
        <v>68.489999999999995</v>
      </c>
      <c r="O10" s="634">
        <v>58.67</v>
      </c>
      <c r="P10" s="633">
        <v>53.57</v>
      </c>
      <c r="Q10" s="634">
        <v>52.22</v>
      </c>
      <c r="R10" s="633">
        <v>59.43</v>
      </c>
      <c r="S10" s="634">
        <v>68</v>
      </c>
      <c r="T10" s="635">
        <v>57.061250000000001</v>
      </c>
      <c r="U10" s="636">
        <f t="shared" si="0"/>
        <v>50.161249999999995</v>
      </c>
      <c r="V10" s="393">
        <f t="shared" si="1"/>
        <v>-6.9000000000000057</v>
      </c>
      <c r="W10" s="637">
        <v>6</v>
      </c>
      <c r="X10" s="638">
        <v>8</v>
      </c>
      <c r="Y10" s="639">
        <v>6</v>
      </c>
      <c r="Z10" s="210"/>
      <c r="AA10" s="210"/>
      <c r="AB10" s="210"/>
    </row>
    <row r="11" spans="1:35" s="102" customFormat="1" ht="21" customHeight="1">
      <c r="A11" s="595">
        <v>2</v>
      </c>
      <c r="B11" s="405" t="s">
        <v>99</v>
      </c>
      <c r="C11" s="546" t="s">
        <v>100</v>
      </c>
      <c r="D11" s="90">
        <v>52.38</v>
      </c>
      <c r="E11" s="596">
        <v>47.2</v>
      </c>
      <c r="F11" s="90">
        <v>62.57</v>
      </c>
      <c r="G11" s="596">
        <v>48.9</v>
      </c>
      <c r="H11" s="90">
        <v>32.979999999999997</v>
      </c>
      <c r="I11" s="596">
        <v>32.130000000000003</v>
      </c>
      <c r="J11" s="90">
        <v>76.430000000000007</v>
      </c>
      <c r="K11" s="596">
        <v>43.25</v>
      </c>
      <c r="L11" s="90">
        <v>44.05</v>
      </c>
      <c r="M11" s="596">
        <v>38.200000000000003</v>
      </c>
      <c r="N11" s="90">
        <v>65.790000000000006</v>
      </c>
      <c r="O11" s="596">
        <v>58.6</v>
      </c>
      <c r="P11" s="90">
        <v>52.62</v>
      </c>
      <c r="Q11" s="596">
        <v>51.5</v>
      </c>
      <c r="R11" s="90">
        <v>62.48</v>
      </c>
      <c r="S11" s="596">
        <v>65.599999999999994</v>
      </c>
      <c r="T11" s="541">
        <v>56.162500000000009</v>
      </c>
      <c r="U11" s="542">
        <f t="shared" si="0"/>
        <v>48.172499999999999</v>
      </c>
      <c r="V11" s="373">
        <f t="shared" si="1"/>
        <v>-7.9900000000000091</v>
      </c>
      <c r="W11" s="597">
        <v>4</v>
      </c>
      <c r="X11" s="598">
        <v>7</v>
      </c>
      <c r="Y11" s="599">
        <v>6</v>
      </c>
      <c r="Z11" s="666"/>
      <c r="AA11" s="666"/>
      <c r="AB11" s="666"/>
    </row>
    <row r="12" spans="1:35" ht="21" customHeight="1">
      <c r="A12" s="595">
        <v>3</v>
      </c>
      <c r="B12" s="405" t="s">
        <v>137</v>
      </c>
      <c r="C12" s="546" t="s">
        <v>138</v>
      </c>
      <c r="D12" s="90">
        <v>48.45</v>
      </c>
      <c r="E12" s="596">
        <v>46.3</v>
      </c>
      <c r="F12" s="90">
        <v>52.64</v>
      </c>
      <c r="G12" s="596">
        <v>47.8</v>
      </c>
      <c r="H12" s="90">
        <v>40.11</v>
      </c>
      <c r="I12" s="596">
        <v>39.130000000000003</v>
      </c>
      <c r="J12" s="90">
        <v>49.77</v>
      </c>
      <c r="K12" s="596">
        <v>34.5</v>
      </c>
      <c r="L12" s="90">
        <v>43.07</v>
      </c>
      <c r="M12" s="596">
        <v>40.729999999999997</v>
      </c>
      <c r="N12" s="90">
        <v>60.96</v>
      </c>
      <c r="O12" s="596">
        <v>57.4</v>
      </c>
      <c r="P12" s="90">
        <v>44.09</v>
      </c>
      <c r="Q12" s="596">
        <v>53.5</v>
      </c>
      <c r="R12" s="90">
        <v>56.18</v>
      </c>
      <c r="S12" s="596">
        <v>62.8</v>
      </c>
      <c r="T12" s="541">
        <v>49.408750000000005</v>
      </c>
      <c r="U12" s="542">
        <f t="shared" si="0"/>
        <v>47.769999999999996</v>
      </c>
      <c r="V12" s="373">
        <f t="shared" si="1"/>
        <v>-1.6387500000000088</v>
      </c>
      <c r="W12" s="597">
        <v>5</v>
      </c>
      <c r="X12" s="598">
        <v>8</v>
      </c>
      <c r="Y12" s="599">
        <v>7</v>
      </c>
    </row>
    <row r="13" spans="1:35" ht="21" customHeight="1">
      <c r="A13" s="595">
        <v>4</v>
      </c>
      <c r="B13" s="405" t="s">
        <v>89</v>
      </c>
      <c r="C13" s="546" t="s">
        <v>90</v>
      </c>
      <c r="D13" s="90">
        <v>48.4</v>
      </c>
      <c r="E13" s="596">
        <v>45.33</v>
      </c>
      <c r="F13" s="90">
        <v>61.2</v>
      </c>
      <c r="G13" s="596">
        <v>47.67</v>
      </c>
      <c r="H13" s="90">
        <v>31</v>
      </c>
      <c r="I13" s="596">
        <v>40.42</v>
      </c>
      <c r="J13" s="90">
        <v>74</v>
      </c>
      <c r="K13" s="596">
        <v>42.5</v>
      </c>
      <c r="L13" s="90">
        <v>36.5</v>
      </c>
      <c r="M13" s="596">
        <v>42.92</v>
      </c>
      <c r="N13" s="90">
        <v>67.540000000000006</v>
      </c>
      <c r="O13" s="596">
        <v>57.33</v>
      </c>
      <c r="P13" s="90">
        <v>45</v>
      </c>
      <c r="Q13" s="596">
        <v>46.67</v>
      </c>
      <c r="R13" s="90">
        <v>60</v>
      </c>
      <c r="S13" s="596">
        <v>58.67</v>
      </c>
      <c r="T13" s="541">
        <v>52.955000000000005</v>
      </c>
      <c r="U13" s="542">
        <f t="shared" si="0"/>
        <v>47.688750000000006</v>
      </c>
      <c r="V13" s="373">
        <f t="shared" si="1"/>
        <v>-5.2662499999999994</v>
      </c>
      <c r="W13" s="597">
        <v>5</v>
      </c>
      <c r="X13" s="598">
        <v>7</v>
      </c>
      <c r="Y13" s="599">
        <v>6</v>
      </c>
      <c r="Z13" s="284"/>
      <c r="AA13" s="284"/>
      <c r="AB13" s="284"/>
      <c r="AC13" s="2"/>
      <c r="AD13" s="2"/>
      <c r="AE13" s="2"/>
      <c r="AF13" s="2"/>
      <c r="AG13" s="2"/>
      <c r="AH13" s="2"/>
      <c r="AI13" s="2"/>
    </row>
    <row r="14" spans="1:35" ht="21" customHeight="1">
      <c r="A14" s="595">
        <v>5</v>
      </c>
      <c r="B14" s="405" t="s">
        <v>77</v>
      </c>
      <c r="C14" s="546" t="s">
        <v>78</v>
      </c>
      <c r="D14" s="90">
        <v>55.9</v>
      </c>
      <c r="E14" s="596">
        <v>43.53</v>
      </c>
      <c r="F14" s="90">
        <v>47.14</v>
      </c>
      <c r="G14" s="596">
        <v>43.88</v>
      </c>
      <c r="H14" s="90">
        <v>40.479999999999997</v>
      </c>
      <c r="I14" s="596">
        <v>31.03</v>
      </c>
      <c r="J14" s="90">
        <v>72.86</v>
      </c>
      <c r="K14" s="596">
        <v>35</v>
      </c>
      <c r="L14" s="90">
        <v>47.62</v>
      </c>
      <c r="M14" s="596">
        <v>43.56</v>
      </c>
      <c r="N14" s="90">
        <v>60.43</v>
      </c>
      <c r="O14" s="596">
        <v>60</v>
      </c>
      <c r="P14" s="90">
        <v>50.71</v>
      </c>
      <c r="Q14" s="596">
        <v>55.88</v>
      </c>
      <c r="R14" s="90">
        <v>56.38</v>
      </c>
      <c r="S14" s="596">
        <v>60.24</v>
      </c>
      <c r="T14" s="541">
        <v>53.94</v>
      </c>
      <c r="U14" s="542">
        <f t="shared" si="0"/>
        <v>46.64</v>
      </c>
      <c r="V14" s="373">
        <f t="shared" si="1"/>
        <v>-7.2999999999999972</v>
      </c>
      <c r="W14" s="597">
        <v>4</v>
      </c>
      <c r="X14" s="598">
        <v>6</v>
      </c>
      <c r="Y14" s="599">
        <v>4</v>
      </c>
    </row>
    <row r="15" spans="1:35" ht="21" customHeight="1">
      <c r="A15" s="595">
        <v>6</v>
      </c>
      <c r="B15" s="405" t="s">
        <v>169</v>
      </c>
      <c r="C15" s="546" t="s">
        <v>170</v>
      </c>
      <c r="D15" s="90">
        <v>63.91</v>
      </c>
      <c r="E15" s="596">
        <v>45.42</v>
      </c>
      <c r="F15" s="90">
        <v>66.64</v>
      </c>
      <c r="G15" s="596">
        <v>44.19</v>
      </c>
      <c r="H15" s="90">
        <v>68.64</v>
      </c>
      <c r="I15" s="596">
        <v>37.1</v>
      </c>
      <c r="J15" s="90">
        <v>59.77</v>
      </c>
      <c r="K15" s="596">
        <v>32.42</v>
      </c>
      <c r="L15" s="90">
        <v>61.82</v>
      </c>
      <c r="M15" s="596">
        <v>38.26</v>
      </c>
      <c r="N15" s="90">
        <v>72.75</v>
      </c>
      <c r="O15" s="596">
        <v>52.77</v>
      </c>
      <c r="P15" s="90">
        <v>60</v>
      </c>
      <c r="Q15" s="596">
        <v>54.35</v>
      </c>
      <c r="R15" s="90">
        <v>77.819999999999993</v>
      </c>
      <c r="S15" s="596">
        <v>55.23</v>
      </c>
      <c r="T15" s="541">
        <v>66.418749999999989</v>
      </c>
      <c r="U15" s="542">
        <f t="shared" si="0"/>
        <v>44.967500000000001</v>
      </c>
      <c r="V15" s="373">
        <f t="shared" si="1"/>
        <v>-21.451249999999987</v>
      </c>
      <c r="W15" s="597">
        <v>0</v>
      </c>
      <c r="X15" s="598">
        <v>6</v>
      </c>
      <c r="Y15" s="599">
        <v>4</v>
      </c>
    </row>
    <row r="16" spans="1:35" ht="21" customHeight="1">
      <c r="A16" s="595">
        <v>7</v>
      </c>
      <c r="B16" s="405" t="s">
        <v>159</v>
      </c>
      <c r="C16" s="546" t="s">
        <v>160</v>
      </c>
      <c r="D16" s="90">
        <v>47.44</v>
      </c>
      <c r="E16" s="596">
        <v>43.32</v>
      </c>
      <c r="F16" s="90">
        <v>52.7</v>
      </c>
      <c r="G16" s="596">
        <v>44.38</v>
      </c>
      <c r="H16" s="90">
        <v>39.53</v>
      </c>
      <c r="I16" s="596">
        <v>38.78</v>
      </c>
      <c r="J16" s="90">
        <v>55</v>
      </c>
      <c r="K16" s="596">
        <v>34.47</v>
      </c>
      <c r="L16" s="90">
        <v>42.85</v>
      </c>
      <c r="M16" s="596">
        <v>35.979999999999997</v>
      </c>
      <c r="N16" s="90">
        <v>63.45</v>
      </c>
      <c r="O16" s="596">
        <v>53.45</v>
      </c>
      <c r="P16" s="90">
        <v>49.53</v>
      </c>
      <c r="Q16" s="596">
        <v>52.13</v>
      </c>
      <c r="R16" s="90">
        <v>60.19</v>
      </c>
      <c r="S16" s="596">
        <v>55.83</v>
      </c>
      <c r="T16" s="541">
        <v>51.33625</v>
      </c>
      <c r="U16" s="542">
        <f t="shared" si="0"/>
        <v>44.792499999999997</v>
      </c>
      <c r="V16" s="373">
        <f t="shared" si="1"/>
        <v>-6.5437500000000028</v>
      </c>
      <c r="W16" s="597">
        <v>1</v>
      </c>
      <c r="X16" s="598">
        <v>6</v>
      </c>
      <c r="Y16" s="599">
        <v>3</v>
      </c>
      <c r="Z16" s="284"/>
      <c r="AA16" s="284"/>
      <c r="AB16" s="284"/>
      <c r="AC16" s="2"/>
      <c r="AD16" s="2"/>
      <c r="AE16" s="2"/>
      <c r="AF16" s="2"/>
      <c r="AG16" s="2"/>
      <c r="AH16" s="2"/>
      <c r="AI16" s="2"/>
    </row>
    <row r="17" spans="1:35" ht="21" customHeight="1">
      <c r="A17" s="595">
        <v>8</v>
      </c>
      <c r="B17" s="405" t="s">
        <v>175</v>
      </c>
      <c r="C17" s="546" t="s">
        <v>176</v>
      </c>
      <c r="D17" s="90">
        <v>63.29</v>
      </c>
      <c r="E17" s="596">
        <v>45.17</v>
      </c>
      <c r="F17" s="90">
        <v>64.709999999999994</v>
      </c>
      <c r="G17" s="596">
        <v>45.17</v>
      </c>
      <c r="H17" s="90">
        <v>60.88</v>
      </c>
      <c r="I17" s="596">
        <v>28.36</v>
      </c>
      <c r="J17" s="90">
        <v>76.47</v>
      </c>
      <c r="K17" s="596">
        <v>36.21</v>
      </c>
      <c r="L17" s="90">
        <v>38.380000000000003</v>
      </c>
      <c r="M17" s="596">
        <v>33.83</v>
      </c>
      <c r="N17" s="90">
        <v>64.319999999999993</v>
      </c>
      <c r="O17" s="596">
        <v>56.97</v>
      </c>
      <c r="P17" s="90">
        <v>59.41</v>
      </c>
      <c r="Q17" s="596">
        <v>50.69</v>
      </c>
      <c r="R17" s="90">
        <v>54.12</v>
      </c>
      <c r="S17" s="596">
        <v>57.24</v>
      </c>
      <c r="T17" s="541">
        <v>60.197499999999991</v>
      </c>
      <c r="U17" s="542">
        <f t="shared" si="0"/>
        <v>44.204999999999998</v>
      </c>
      <c r="V17" s="373">
        <f t="shared" si="1"/>
        <v>-15.992499999999993</v>
      </c>
      <c r="W17" s="597">
        <v>1</v>
      </c>
      <c r="X17" s="598">
        <v>5</v>
      </c>
      <c r="Y17" s="599">
        <v>4</v>
      </c>
    </row>
    <row r="18" spans="1:35" ht="21" customHeight="1">
      <c r="A18" s="595">
        <v>9</v>
      </c>
      <c r="B18" s="405" t="s">
        <v>139</v>
      </c>
      <c r="C18" s="546" t="s">
        <v>140</v>
      </c>
      <c r="D18" s="90">
        <v>38</v>
      </c>
      <c r="E18" s="596">
        <v>45.08</v>
      </c>
      <c r="F18" s="90">
        <v>40</v>
      </c>
      <c r="G18" s="596">
        <v>42.46</v>
      </c>
      <c r="H18" s="90">
        <v>26.36</v>
      </c>
      <c r="I18" s="596">
        <v>33.08</v>
      </c>
      <c r="J18" s="90">
        <v>54.09</v>
      </c>
      <c r="K18" s="596">
        <v>39.229999999999997</v>
      </c>
      <c r="L18" s="90">
        <v>32.5</v>
      </c>
      <c r="M18" s="596">
        <v>34.880000000000003</v>
      </c>
      <c r="N18" s="90">
        <v>49.61</v>
      </c>
      <c r="O18" s="596">
        <v>52.31</v>
      </c>
      <c r="P18" s="90">
        <v>39.090000000000003</v>
      </c>
      <c r="Q18" s="596">
        <v>48.08</v>
      </c>
      <c r="R18" s="90">
        <v>43.64</v>
      </c>
      <c r="S18" s="596">
        <v>54.77</v>
      </c>
      <c r="T18" s="541">
        <v>40.411249999999995</v>
      </c>
      <c r="U18" s="542">
        <f t="shared" si="0"/>
        <v>43.736249999999998</v>
      </c>
      <c r="V18" s="394">
        <f t="shared" si="1"/>
        <v>3.3250000000000028</v>
      </c>
      <c r="W18" s="597">
        <v>1</v>
      </c>
      <c r="X18" s="598">
        <v>3</v>
      </c>
      <c r="Y18" s="599">
        <v>2</v>
      </c>
    </row>
    <row r="19" spans="1:35" ht="21" customHeight="1">
      <c r="A19" s="595">
        <v>10</v>
      </c>
      <c r="B19" s="405" t="s">
        <v>206</v>
      </c>
      <c r="C19" s="546" t="s">
        <v>207</v>
      </c>
      <c r="D19" s="90">
        <v>45</v>
      </c>
      <c r="E19" s="596">
        <v>42.55</v>
      </c>
      <c r="F19" s="90">
        <v>57</v>
      </c>
      <c r="G19" s="596">
        <v>42.36</v>
      </c>
      <c r="H19" s="90">
        <v>24.38</v>
      </c>
      <c r="I19" s="596">
        <v>31.36</v>
      </c>
      <c r="J19" s="90">
        <v>57.5</v>
      </c>
      <c r="K19" s="596">
        <v>35</v>
      </c>
      <c r="L19" s="90">
        <v>38.75</v>
      </c>
      <c r="M19" s="596">
        <v>36.590000000000003</v>
      </c>
      <c r="N19" s="90">
        <v>63.03</v>
      </c>
      <c r="O19" s="596">
        <v>53.09</v>
      </c>
      <c r="P19" s="90">
        <v>43.75</v>
      </c>
      <c r="Q19" s="596">
        <v>48.64</v>
      </c>
      <c r="R19" s="90">
        <v>46</v>
      </c>
      <c r="S19" s="596">
        <v>58.18</v>
      </c>
      <c r="T19" s="541">
        <v>46.926249999999996</v>
      </c>
      <c r="U19" s="542">
        <f t="shared" si="0"/>
        <v>43.471249999999998</v>
      </c>
      <c r="V19" s="373">
        <f t="shared" si="1"/>
        <v>-3.4549999999999983</v>
      </c>
      <c r="W19" s="597">
        <v>0</v>
      </c>
      <c r="X19" s="598">
        <v>3</v>
      </c>
      <c r="Y19" s="599">
        <v>1</v>
      </c>
    </row>
    <row r="20" spans="1:35" ht="21" customHeight="1">
      <c r="A20" s="595">
        <v>11</v>
      </c>
      <c r="B20" s="405" t="s">
        <v>131</v>
      </c>
      <c r="C20" s="546" t="s">
        <v>132</v>
      </c>
      <c r="D20" s="90">
        <v>49.6</v>
      </c>
      <c r="E20" s="596">
        <v>39.6</v>
      </c>
      <c r="F20" s="90">
        <v>49.2</v>
      </c>
      <c r="G20" s="596">
        <v>42.3</v>
      </c>
      <c r="H20" s="90">
        <v>27</v>
      </c>
      <c r="I20" s="596">
        <v>39.630000000000003</v>
      </c>
      <c r="J20" s="90">
        <v>51.67</v>
      </c>
      <c r="K20" s="596">
        <v>29.75</v>
      </c>
      <c r="L20" s="90">
        <v>34</v>
      </c>
      <c r="M20" s="596">
        <v>34.93</v>
      </c>
      <c r="N20" s="90">
        <v>62.7</v>
      </c>
      <c r="O20" s="596">
        <v>53.4</v>
      </c>
      <c r="P20" s="90">
        <v>45</v>
      </c>
      <c r="Q20" s="596">
        <v>50.25</v>
      </c>
      <c r="R20" s="90">
        <v>61.33</v>
      </c>
      <c r="S20" s="596">
        <v>54.2</v>
      </c>
      <c r="T20" s="541">
        <v>47.5625</v>
      </c>
      <c r="U20" s="542">
        <f t="shared" si="0"/>
        <v>43.0075</v>
      </c>
      <c r="V20" s="373">
        <f t="shared" si="1"/>
        <v>-4.5549999999999997</v>
      </c>
      <c r="W20" s="597">
        <v>1</v>
      </c>
      <c r="X20" s="598">
        <v>3</v>
      </c>
      <c r="Y20" s="599">
        <v>2</v>
      </c>
    </row>
    <row r="21" spans="1:35" ht="21" customHeight="1">
      <c r="A21" s="595">
        <v>12</v>
      </c>
      <c r="B21" s="405" t="s">
        <v>236</v>
      </c>
      <c r="C21" s="546" t="s">
        <v>237</v>
      </c>
      <c r="D21" s="90">
        <v>41.83</v>
      </c>
      <c r="E21" s="596">
        <v>39.15</v>
      </c>
      <c r="F21" s="90">
        <v>55.48</v>
      </c>
      <c r="G21" s="596">
        <v>36.380000000000003</v>
      </c>
      <c r="H21" s="90">
        <v>31.63</v>
      </c>
      <c r="I21" s="596">
        <v>28.75</v>
      </c>
      <c r="J21" s="90">
        <v>46.52</v>
      </c>
      <c r="K21" s="596">
        <v>25.58</v>
      </c>
      <c r="L21" s="90">
        <v>36.090000000000003</v>
      </c>
      <c r="M21" s="596">
        <v>35.31</v>
      </c>
      <c r="N21" s="90">
        <v>44.22</v>
      </c>
      <c r="O21" s="596">
        <v>46</v>
      </c>
      <c r="P21" s="90">
        <v>38.26</v>
      </c>
      <c r="Q21" s="596">
        <v>48.27</v>
      </c>
      <c r="R21" s="90">
        <v>45.04</v>
      </c>
      <c r="S21" s="596">
        <v>51.08</v>
      </c>
      <c r="T21" s="541">
        <v>42.383749999999999</v>
      </c>
      <c r="U21" s="542">
        <f t="shared" si="0"/>
        <v>38.814999999999998</v>
      </c>
      <c r="V21" s="373">
        <f t="shared" si="1"/>
        <v>-3.5687500000000014</v>
      </c>
      <c r="W21" s="597">
        <v>0</v>
      </c>
      <c r="X21" s="598">
        <v>0</v>
      </c>
      <c r="Y21" s="599">
        <v>0</v>
      </c>
    </row>
    <row r="22" spans="1:35" ht="21" customHeight="1">
      <c r="A22" s="595">
        <v>13</v>
      </c>
      <c r="B22" s="405" t="s">
        <v>244</v>
      </c>
      <c r="C22" s="546" t="s">
        <v>245</v>
      </c>
      <c r="D22" s="90">
        <v>43.5</v>
      </c>
      <c r="E22" s="596">
        <v>37.71</v>
      </c>
      <c r="F22" s="90">
        <v>56.88</v>
      </c>
      <c r="G22" s="596">
        <v>36.57</v>
      </c>
      <c r="H22" s="90">
        <v>46.25</v>
      </c>
      <c r="I22" s="596">
        <v>25.18</v>
      </c>
      <c r="J22" s="90">
        <v>64.38</v>
      </c>
      <c r="K22" s="596">
        <v>26.79</v>
      </c>
      <c r="L22" s="90">
        <v>46.88</v>
      </c>
      <c r="M22" s="596">
        <v>32.57</v>
      </c>
      <c r="N22" s="90">
        <v>69.69</v>
      </c>
      <c r="O22" s="596">
        <v>51.71</v>
      </c>
      <c r="P22" s="90">
        <v>49.69</v>
      </c>
      <c r="Q22" s="596">
        <v>50.71</v>
      </c>
      <c r="R22" s="90">
        <v>54.75</v>
      </c>
      <c r="S22" s="596">
        <v>48.57</v>
      </c>
      <c r="T22" s="541">
        <v>54.002499999999998</v>
      </c>
      <c r="U22" s="542">
        <f t="shared" si="0"/>
        <v>38.72625</v>
      </c>
      <c r="V22" s="373">
        <f t="shared" si="1"/>
        <v>-15.276249999999997</v>
      </c>
      <c r="W22" s="597">
        <v>0</v>
      </c>
      <c r="X22" s="598">
        <v>1</v>
      </c>
      <c r="Y22" s="599">
        <v>0</v>
      </c>
    </row>
    <row r="23" spans="1:35" ht="21" customHeight="1">
      <c r="A23" s="595">
        <v>14</v>
      </c>
      <c r="B23" s="405" t="s">
        <v>232</v>
      </c>
      <c r="C23" s="546" t="s">
        <v>233</v>
      </c>
      <c r="D23" s="90">
        <v>55.64</v>
      </c>
      <c r="E23" s="596">
        <v>36.82</v>
      </c>
      <c r="F23" s="90">
        <v>48</v>
      </c>
      <c r="G23" s="596">
        <v>36.450000000000003</v>
      </c>
      <c r="H23" s="90">
        <v>27.27</v>
      </c>
      <c r="I23" s="596">
        <v>32.729999999999997</v>
      </c>
      <c r="J23" s="90">
        <v>40.909999999999997</v>
      </c>
      <c r="K23" s="596">
        <v>27.27</v>
      </c>
      <c r="L23" s="90">
        <v>42.27</v>
      </c>
      <c r="M23" s="596">
        <v>27.95</v>
      </c>
      <c r="N23" s="90">
        <v>59.69</v>
      </c>
      <c r="O23" s="596">
        <v>45.64</v>
      </c>
      <c r="P23" s="90">
        <v>50.91</v>
      </c>
      <c r="Q23" s="596">
        <v>48.86</v>
      </c>
      <c r="R23" s="90">
        <v>61.45</v>
      </c>
      <c r="S23" s="596">
        <v>49.09</v>
      </c>
      <c r="T23" s="541">
        <v>48.267499999999991</v>
      </c>
      <c r="U23" s="542">
        <f t="shared" si="0"/>
        <v>38.101250000000007</v>
      </c>
      <c r="V23" s="373">
        <f t="shared" si="1"/>
        <v>-10.166249999999984</v>
      </c>
      <c r="W23" s="597">
        <v>0</v>
      </c>
      <c r="X23" s="598">
        <v>0</v>
      </c>
      <c r="Y23" s="599">
        <v>0</v>
      </c>
    </row>
    <row r="24" spans="1:35" ht="21" customHeight="1">
      <c r="A24" s="616">
        <v>15</v>
      </c>
      <c r="B24" s="617" t="s">
        <v>250</v>
      </c>
      <c r="C24" s="618" t="s">
        <v>251</v>
      </c>
      <c r="D24" s="106">
        <v>46</v>
      </c>
      <c r="E24" s="619">
        <v>34.799999999999997</v>
      </c>
      <c r="F24" s="106">
        <v>45.33</v>
      </c>
      <c r="G24" s="619">
        <v>38.4</v>
      </c>
      <c r="H24" s="106">
        <v>28.33</v>
      </c>
      <c r="I24" s="619">
        <v>26.25</v>
      </c>
      <c r="J24" s="106">
        <v>58.33</v>
      </c>
      <c r="K24" s="619">
        <v>20.5</v>
      </c>
      <c r="L24" s="106">
        <v>29.17</v>
      </c>
      <c r="M24" s="619">
        <v>29.15</v>
      </c>
      <c r="N24" s="106">
        <v>42.3</v>
      </c>
      <c r="O24" s="619">
        <v>51.6</v>
      </c>
      <c r="P24" s="106">
        <v>38.33</v>
      </c>
      <c r="Q24" s="619">
        <v>50.5</v>
      </c>
      <c r="R24" s="106">
        <v>44</v>
      </c>
      <c r="S24" s="619">
        <v>50.4</v>
      </c>
      <c r="T24" s="553">
        <v>41.473749999999995</v>
      </c>
      <c r="U24" s="554">
        <f t="shared" si="0"/>
        <v>37.699999999999996</v>
      </c>
      <c r="V24" s="620">
        <f t="shared" si="1"/>
        <v>-3.7737499999999997</v>
      </c>
      <c r="W24" s="621">
        <v>0</v>
      </c>
      <c r="X24" s="622">
        <v>0</v>
      </c>
      <c r="Y24" s="623">
        <v>0</v>
      </c>
    </row>
    <row r="25" spans="1:35" ht="24" customHeight="1">
      <c r="A25" s="938" t="s">
        <v>387</v>
      </c>
      <c r="B25" s="938"/>
      <c r="C25" s="938"/>
      <c r="D25" s="605">
        <f>SUM(D10:D24)/15</f>
        <v>50.394000000000005</v>
      </c>
      <c r="E25" s="606">
        <f t="shared" ref="E25:U25" si="2">SUM(E10:E24)/15</f>
        <v>42.902666666666669</v>
      </c>
      <c r="F25" s="605">
        <f t="shared" si="2"/>
        <v>54.670666666666669</v>
      </c>
      <c r="G25" s="606">
        <f t="shared" si="2"/>
        <v>43.231333333333346</v>
      </c>
      <c r="H25" s="605">
        <f t="shared" si="2"/>
        <v>37.07266666666667</v>
      </c>
      <c r="I25" s="606">
        <f t="shared" si="2"/>
        <v>33.280666666666669</v>
      </c>
      <c r="J25" s="605">
        <f t="shared" si="2"/>
        <v>61.204000000000001</v>
      </c>
      <c r="K25" s="606">
        <f t="shared" si="2"/>
        <v>33.609333333333339</v>
      </c>
      <c r="L25" s="605">
        <f t="shared" si="2"/>
        <v>41.346666666666664</v>
      </c>
      <c r="M25" s="606">
        <f t="shared" si="2"/>
        <v>36.479333333333329</v>
      </c>
      <c r="N25" s="605">
        <f t="shared" si="2"/>
        <v>60.998000000000005</v>
      </c>
      <c r="O25" s="606">
        <f t="shared" si="2"/>
        <v>53.929333333333332</v>
      </c>
      <c r="P25" s="605">
        <f t="shared" si="2"/>
        <v>47.997333333333337</v>
      </c>
      <c r="Q25" s="606">
        <f t="shared" si="2"/>
        <v>50.81666666666667</v>
      </c>
      <c r="R25" s="605">
        <f t="shared" si="2"/>
        <v>56.187333333333335</v>
      </c>
      <c r="S25" s="606">
        <f t="shared" si="2"/>
        <v>56.660000000000004</v>
      </c>
      <c r="T25" s="606">
        <f t="shared" si="2"/>
        <v>51.23383333333333</v>
      </c>
      <c r="U25" s="606">
        <f t="shared" si="2"/>
        <v>43.863666666666674</v>
      </c>
      <c r="V25" s="620">
        <f t="shared" si="1"/>
        <v>-7.3701666666666554</v>
      </c>
      <c r="W25" s="624"/>
      <c r="X25" s="625"/>
      <c r="Y25" s="626"/>
      <c r="Z25" s="284"/>
      <c r="AA25" s="284"/>
      <c r="AB25" s="284"/>
      <c r="AC25" s="2"/>
      <c r="AD25" s="2"/>
      <c r="AE25" s="2"/>
      <c r="AF25" s="2"/>
      <c r="AG25" s="2"/>
      <c r="AH25" s="2"/>
      <c r="AI25" s="2"/>
    </row>
    <row r="26" spans="1:35">
      <c r="T26" s="426"/>
    </row>
    <row r="27" spans="1:35">
      <c r="T27" s="426"/>
    </row>
    <row r="28" spans="1:35">
      <c r="T28" s="426"/>
    </row>
    <row r="29" spans="1:35" s="235" customFormat="1">
      <c r="A29" s="12"/>
      <c r="B29" s="108"/>
      <c r="C29" s="12"/>
      <c r="D29" s="109"/>
      <c r="E29" s="110"/>
      <c r="F29" s="109"/>
      <c r="G29" s="110"/>
      <c r="H29" s="109"/>
      <c r="I29" s="110"/>
      <c r="J29" s="109"/>
      <c r="K29" s="110"/>
      <c r="L29" s="109"/>
      <c r="M29" s="110"/>
      <c r="N29" s="109"/>
      <c r="O29" s="110"/>
      <c r="P29" s="109"/>
      <c r="Q29" s="110"/>
      <c r="R29" s="109"/>
      <c r="S29" s="110"/>
      <c r="T29" s="426"/>
      <c r="U29" s="110"/>
      <c r="Z29" s="94"/>
      <c r="AA29" s="94"/>
      <c r="AB29" s="94"/>
      <c r="AC29" s="12"/>
      <c r="AD29" s="12"/>
      <c r="AE29" s="12"/>
      <c r="AF29" s="12"/>
      <c r="AG29" s="12"/>
      <c r="AH29" s="12"/>
      <c r="AI29" s="12"/>
    </row>
    <row r="30" spans="1:35">
      <c r="T30" s="426"/>
    </row>
    <row r="31" spans="1:35">
      <c r="T31" s="426"/>
    </row>
    <row r="32" spans="1:35">
      <c r="T32" s="426"/>
    </row>
    <row r="33" spans="1:35">
      <c r="T33" s="426"/>
    </row>
    <row r="34" spans="1:35">
      <c r="T34" s="426"/>
    </row>
    <row r="35" spans="1:35" s="292" customFormat="1">
      <c r="A35" s="12"/>
      <c r="B35" s="108"/>
      <c r="C35" s="12"/>
      <c r="D35" s="109"/>
      <c r="E35" s="110"/>
      <c r="F35" s="109"/>
      <c r="G35" s="110"/>
      <c r="H35" s="109"/>
      <c r="I35" s="110"/>
      <c r="J35" s="109"/>
      <c r="K35" s="110"/>
      <c r="L35" s="109"/>
      <c r="M35" s="110"/>
      <c r="N35" s="109"/>
      <c r="O35" s="110"/>
      <c r="P35" s="109"/>
      <c r="Q35" s="110"/>
      <c r="R35" s="109"/>
      <c r="S35" s="110"/>
      <c r="T35" s="426"/>
      <c r="U35" s="110"/>
      <c r="V35" s="235"/>
      <c r="W35" s="235"/>
      <c r="X35" s="235"/>
      <c r="Y35" s="235"/>
      <c r="Z35" s="94"/>
      <c r="AA35" s="94"/>
      <c r="AB35" s="94"/>
      <c r="AC35" s="12"/>
      <c r="AD35" s="12"/>
      <c r="AE35" s="12"/>
      <c r="AF35" s="12"/>
      <c r="AG35" s="12"/>
      <c r="AH35" s="12"/>
      <c r="AI35" s="12"/>
    </row>
    <row r="36" spans="1:35" s="292" customFormat="1">
      <c r="A36" s="12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T36" s="426"/>
      <c r="U36" s="110"/>
      <c r="V36" s="235"/>
      <c r="W36" s="235"/>
      <c r="X36" s="235"/>
      <c r="Y36" s="235"/>
      <c r="Z36" s="94"/>
      <c r="AA36" s="94"/>
      <c r="AB36" s="94"/>
      <c r="AC36" s="12"/>
      <c r="AD36" s="12"/>
      <c r="AE36" s="12"/>
      <c r="AF36" s="12"/>
      <c r="AG36" s="12"/>
      <c r="AH36" s="12"/>
      <c r="AI36" s="12"/>
    </row>
    <row r="37" spans="1:35" s="292" customFormat="1">
      <c r="A37" s="12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T37" s="426"/>
      <c r="U37" s="110"/>
      <c r="V37" s="235"/>
      <c r="W37" s="235"/>
      <c r="X37" s="235"/>
      <c r="Y37" s="235"/>
      <c r="Z37" s="94"/>
      <c r="AA37" s="94"/>
      <c r="AB37" s="94"/>
      <c r="AC37" s="12"/>
      <c r="AD37" s="12"/>
      <c r="AE37" s="12"/>
      <c r="AF37" s="12"/>
      <c r="AG37" s="12"/>
      <c r="AH37" s="12"/>
      <c r="AI37" s="12"/>
    </row>
    <row r="38" spans="1:35" s="292" customFormat="1">
      <c r="A38" s="12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U38" s="110"/>
      <c r="V38" s="235"/>
      <c r="W38" s="235"/>
      <c r="X38" s="235"/>
      <c r="Y38" s="235"/>
      <c r="Z38" s="94"/>
      <c r="AA38" s="94"/>
      <c r="AB38" s="94"/>
      <c r="AC38" s="12"/>
      <c r="AD38" s="12"/>
      <c r="AE38" s="12"/>
      <c r="AF38" s="12"/>
      <c r="AG38" s="12"/>
      <c r="AH38" s="12"/>
      <c r="AI38" s="12"/>
    </row>
    <row r="39" spans="1:35" s="292" customFormat="1">
      <c r="A39" s="12"/>
      <c r="B39" s="108"/>
      <c r="C39" s="12"/>
      <c r="D39" s="109"/>
      <c r="E39" s="110"/>
      <c r="F39" s="109"/>
      <c r="G39" s="110"/>
      <c r="H39" s="109"/>
      <c r="I39" s="110"/>
      <c r="J39" s="109"/>
      <c r="K39" s="110"/>
      <c r="L39" s="109"/>
      <c r="M39" s="110"/>
      <c r="N39" s="109"/>
      <c r="O39" s="110"/>
      <c r="P39" s="109"/>
      <c r="Q39" s="110"/>
      <c r="R39" s="109"/>
      <c r="S39" s="110"/>
      <c r="U39" s="110"/>
      <c r="V39" s="235"/>
      <c r="W39" s="235"/>
      <c r="X39" s="235"/>
      <c r="Y39" s="235"/>
      <c r="Z39" s="94"/>
      <c r="AA39" s="94"/>
      <c r="AB39" s="94"/>
      <c r="AC39" s="12"/>
      <c r="AD39" s="12"/>
      <c r="AE39" s="12"/>
      <c r="AF39" s="12"/>
      <c r="AG39" s="12"/>
      <c r="AH39" s="12"/>
      <c r="AI39" s="12"/>
    </row>
    <row r="40" spans="1:35" s="292" customFormat="1">
      <c r="A40" s="12"/>
      <c r="B40" s="108"/>
      <c r="C40" s="12"/>
      <c r="D40" s="109"/>
      <c r="E40" s="110"/>
      <c r="F40" s="109"/>
      <c r="G40" s="110"/>
      <c r="H40" s="109"/>
      <c r="I40" s="110"/>
      <c r="J40" s="109"/>
      <c r="K40" s="110"/>
      <c r="L40" s="109"/>
      <c r="M40" s="110"/>
      <c r="N40" s="109"/>
      <c r="O40" s="110"/>
      <c r="P40" s="109"/>
      <c r="Q40" s="110"/>
      <c r="R40" s="109"/>
      <c r="S40" s="110"/>
      <c r="U40" s="110"/>
      <c r="V40" s="235"/>
      <c r="W40" s="235"/>
      <c r="X40" s="235"/>
      <c r="Y40" s="235"/>
      <c r="Z40" s="94"/>
      <c r="AA40" s="94"/>
      <c r="AB40" s="94"/>
      <c r="AC40" s="12"/>
      <c r="AD40" s="12"/>
      <c r="AE40" s="12"/>
      <c r="AF40" s="12"/>
      <c r="AG40" s="12"/>
      <c r="AH40" s="12"/>
      <c r="AI40" s="12"/>
    </row>
    <row r="41" spans="1:35" s="292" customFormat="1">
      <c r="A41" s="12"/>
      <c r="B41" s="108"/>
      <c r="C41" s="12"/>
      <c r="D41" s="109"/>
      <c r="E41" s="110"/>
      <c r="F41" s="109"/>
      <c r="G41" s="110"/>
      <c r="H41" s="109"/>
      <c r="I41" s="110"/>
      <c r="J41" s="109"/>
      <c r="K41" s="110"/>
      <c r="L41" s="109"/>
      <c r="M41" s="110"/>
      <c r="N41" s="109"/>
      <c r="O41" s="110"/>
      <c r="P41" s="109"/>
      <c r="Q41" s="110"/>
      <c r="R41" s="109"/>
      <c r="S41" s="110"/>
      <c r="U41" s="110"/>
      <c r="V41" s="235"/>
      <c r="W41" s="235"/>
      <c r="X41" s="235"/>
      <c r="Y41" s="235"/>
      <c r="Z41" s="94"/>
      <c r="AA41" s="94"/>
      <c r="AB41" s="94"/>
      <c r="AC41" s="12"/>
      <c r="AD41" s="12"/>
      <c r="AE41" s="12"/>
      <c r="AF41" s="12"/>
      <c r="AG41" s="12"/>
      <c r="AH41" s="12"/>
      <c r="AI41" s="12"/>
    </row>
    <row r="42" spans="1:35" s="292" customFormat="1">
      <c r="A42" s="12"/>
      <c r="B42" s="108"/>
      <c r="C42" s="12"/>
      <c r="D42" s="109"/>
      <c r="E42" s="110"/>
      <c r="F42" s="109"/>
      <c r="G42" s="110"/>
      <c r="H42" s="109"/>
      <c r="I42" s="110"/>
      <c r="J42" s="109"/>
      <c r="K42" s="110"/>
      <c r="L42" s="109"/>
      <c r="M42" s="110"/>
      <c r="N42" s="109"/>
      <c r="O42" s="110"/>
      <c r="P42" s="109"/>
      <c r="Q42" s="110"/>
      <c r="R42" s="109"/>
      <c r="S42" s="110"/>
      <c r="U42" s="110"/>
      <c r="V42" s="235"/>
      <c r="W42" s="235"/>
      <c r="X42" s="235"/>
      <c r="Y42" s="235"/>
      <c r="Z42" s="94"/>
      <c r="AA42" s="94"/>
      <c r="AB42" s="94"/>
      <c r="AC42" s="12"/>
      <c r="AD42" s="12"/>
      <c r="AE42" s="12"/>
      <c r="AF42" s="12"/>
      <c r="AG42" s="12"/>
      <c r="AH42" s="12"/>
      <c r="AI42" s="12"/>
    </row>
  </sheetData>
  <mergeCells count="17">
    <mergeCell ref="T5:U5"/>
    <mergeCell ref="W5:Y5"/>
    <mergeCell ref="A1:Y1"/>
    <mergeCell ref="A2:Y2"/>
    <mergeCell ref="A3:Y3"/>
    <mergeCell ref="A4:Y4"/>
    <mergeCell ref="A5:A6"/>
    <mergeCell ref="C5:C6"/>
    <mergeCell ref="D5:E5"/>
    <mergeCell ref="F5:G5"/>
    <mergeCell ref="H5:I5"/>
    <mergeCell ref="J5:K5"/>
    <mergeCell ref="A25:C25"/>
    <mergeCell ref="L5:M5"/>
    <mergeCell ref="N5:O5"/>
    <mergeCell ref="P5:Q5"/>
    <mergeCell ref="R5:S5"/>
  </mergeCells>
  <pageMargins left="0.19685039370078741" right="0.39370078740157483" top="1.0236220472440944" bottom="0.31496062992125984" header="0.31496062992125984" footer="0.31496062992125984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9"/>
  <sheetViews>
    <sheetView view="pageBreakPreview" topLeftCell="A10" zoomScaleNormal="110" zoomScaleSheetLayoutView="100" workbookViewId="0">
      <selection sqref="A1:Y25"/>
    </sheetView>
  </sheetViews>
  <sheetFormatPr defaultRowHeight="18.75"/>
  <cols>
    <col min="1" max="1" width="3.625" style="12" customWidth="1"/>
    <col min="2" max="2" width="0.125" style="108" hidden="1" customWidth="1"/>
    <col min="3" max="3" width="17.25" style="12" bestFit="1" customWidth="1"/>
    <col min="4" max="4" width="5.25" style="109" bestFit="1" customWidth="1"/>
    <col min="5" max="5" width="5.875" style="110" bestFit="1" customWidth="1"/>
    <col min="6" max="6" width="5.25" style="109" bestFit="1" customWidth="1"/>
    <col min="7" max="7" width="5.875" style="110" bestFit="1" customWidth="1"/>
    <col min="8" max="8" width="5.25" style="109" bestFit="1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5.375" style="235" bestFit="1" customWidth="1"/>
    <col min="23" max="23" width="5" style="235" bestFit="1" customWidth="1"/>
    <col min="24" max="24" width="5.25" style="235" bestFit="1" customWidth="1"/>
    <col min="25" max="25" width="6.625" style="235" bestFit="1" customWidth="1"/>
    <col min="26" max="28" width="5.625" style="94" customWidth="1"/>
    <col min="29" max="31" width="5.625" style="12" customWidth="1"/>
    <col min="32" max="16384" width="9" style="12"/>
  </cols>
  <sheetData>
    <row r="1" spans="1:28" s="2" customFormat="1" ht="21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284"/>
      <c r="AA1" s="284"/>
      <c r="AB1" s="284"/>
    </row>
    <row r="2" spans="1:28" s="2" customFormat="1" ht="21" customHeight="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284"/>
      <c r="AA2" s="284"/>
      <c r="AB2" s="284"/>
    </row>
    <row r="3" spans="1:28" s="4" customFormat="1" ht="21.75" customHeight="1">
      <c r="A3" s="861" t="s">
        <v>334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665"/>
      <c r="AA3" s="665"/>
      <c r="AB3" s="665"/>
    </row>
    <row r="4" spans="1:28" ht="20.25" customHeight="1">
      <c r="A4" s="951" t="s">
        <v>394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</row>
    <row r="5" spans="1:28" ht="21" customHeight="1">
      <c r="A5" s="945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389</v>
      </c>
      <c r="S5" s="857"/>
      <c r="T5" s="858" t="s">
        <v>282</v>
      </c>
      <c r="U5" s="858"/>
      <c r="V5" s="525" t="s">
        <v>6</v>
      </c>
      <c r="W5" s="859" t="s">
        <v>341</v>
      </c>
      <c r="X5" s="859"/>
      <c r="Y5" s="859"/>
    </row>
    <row r="6" spans="1:28" ht="21" customHeight="1">
      <c r="A6" s="946"/>
      <c r="B6" s="350" t="s">
        <v>15</v>
      </c>
      <c r="C6" s="926"/>
      <c r="D6" s="351" t="s">
        <v>16</v>
      </c>
      <c r="E6" s="352" t="s">
        <v>17</v>
      </c>
      <c r="F6" s="351" t="s">
        <v>16</v>
      </c>
      <c r="G6" s="352" t="s">
        <v>17</v>
      </c>
      <c r="H6" s="351" t="s">
        <v>16</v>
      </c>
      <c r="I6" s="352" t="s">
        <v>17</v>
      </c>
      <c r="J6" s="351" t="s">
        <v>16</v>
      </c>
      <c r="K6" s="352" t="s">
        <v>17</v>
      </c>
      <c r="L6" s="351" t="s">
        <v>16</v>
      </c>
      <c r="M6" s="352" t="s">
        <v>17</v>
      </c>
      <c r="N6" s="351" t="s">
        <v>16</v>
      </c>
      <c r="O6" s="352" t="s">
        <v>17</v>
      </c>
      <c r="P6" s="351" t="s">
        <v>16</v>
      </c>
      <c r="Q6" s="352" t="s">
        <v>17</v>
      </c>
      <c r="R6" s="351" t="s">
        <v>16</v>
      </c>
      <c r="S6" s="352" t="s">
        <v>17</v>
      </c>
      <c r="T6" s="354" t="s">
        <v>300</v>
      </c>
      <c r="U6" s="355" t="s">
        <v>343</v>
      </c>
      <c r="V6" s="356" t="s">
        <v>18</v>
      </c>
      <c r="W6" s="613" t="s">
        <v>344</v>
      </c>
      <c r="X6" s="614" t="s">
        <v>345</v>
      </c>
      <c r="Y6" s="615" t="s">
        <v>346</v>
      </c>
    </row>
    <row r="7" spans="1:28" s="66" customFormat="1" ht="21" customHeight="1">
      <c r="A7" s="529"/>
      <c r="B7" s="571"/>
      <c r="C7" s="529" t="s">
        <v>21</v>
      </c>
      <c r="D7" s="528">
        <v>50.04</v>
      </c>
      <c r="E7" s="529">
        <v>45.68</v>
      </c>
      <c r="F7" s="528">
        <v>52.22</v>
      </c>
      <c r="G7" s="529">
        <v>44.22</v>
      </c>
      <c r="H7" s="528">
        <v>38.369999999999997</v>
      </c>
      <c r="I7" s="529">
        <v>36.99</v>
      </c>
      <c r="J7" s="530">
        <v>52.4</v>
      </c>
      <c r="K7" s="531">
        <v>35.770000000000003</v>
      </c>
      <c r="L7" s="528">
        <v>40.82</v>
      </c>
      <c r="M7" s="529">
        <v>37.46</v>
      </c>
      <c r="N7" s="528">
        <v>58.87</v>
      </c>
      <c r="O7" s="529">
        <v>54.84</v>
      </c>
      <c r="P7" s="528">
        <v>46.75</v>
      </c>
      <c r="Q7" s="529">
        <v>52.27</v>
      </c>
      <c r="R7" s="528">
        <v>55.38</v>
      </c>
      <c r="S7" s="529">
        <v>53.85</v>
      </c>
      <c r="T7" s="530">
        <v>49.36</v>
      </c>
      <c r="U7" s="531">
        <f t="shared" ref="U7:U21" si="0">SUM(E7+G7+I7+K7+M7+O7+Q7+S7)/8</f>
        <v>45.135000000000005</v>
      </c>
      <c r="V7" s="532">
        <f>U7-T7</f>
        <v>-4.2249999999999943</v>
      </c>
      <c r="W7" s="572"/>
      <c r="X7" s="573"/>
      <c r="Y7" s="574"/>
      <c r="Z7" s="94"/>
      <c r="AA7" s="94"/>
      <c r="AB7" s="94"/>
    </row>
    <row r="8" spans="1:28" s="75" customFormat="1" ht="21" customHeight="1">
      <c r="A8" s="67"/>
      <c r="B8" s="68"/>
      <c r="C8" s="35" t="s">
        <v>20</v>
      </c>
      <c r="D8" s="34">
        <v>49.51</v>
      </c>
      <c r="E8" s="35">
        <v>44.01</v>
      </c>
      <c r="F8" s="34">
        <v>51.08</v>
      </c>
      <c r="G8" s="35">
        <v>42.57</v>
      </c>
      <c r="H8" s="34">
        <v>37.119999999999997</v>
      </c>
      <c r="I8" s="35">
        <v>34.03</v>
      </c>
      <c r="J8" s="34">
        <v>51.69</v>
      </c>
      <c r="K8" s="35">
        <v>33.83</v>
      </c>
      <c r="L8" s="34">
        <v>40.450000000000003</v>
      </c>
      <c r="M8" s="35">
        <v>36.090000000000003</v>
      </c>
      <c r="N8" s="34">
        <v>58.17</v>
      </c>
      <c r="O8" s="35">
        <v>53.38</v>
      </c>
      <c r="P8" s="378">
        <v>46.2</v>
      </c>
      <c r="Q8" s="321">
        <v>50.7</v>
      </c>
      <c r="R8" s="34">
        <v>54.45</v>
      </c>
      <c r="S8" s="321">
        <v>52.2</v>
      </c>
      <c r="T8" s="378">
        <v>48.58</v>
      </c>
      <c r="U8" s="321">
        <f t="shared" si="0"/>
        <v>43.35125</v>
      </c>
      <c r="V8" s="373">
        <f t="shared" ref="V8:V22" si="1">U8-T8</f>
        <v>-5.228749999999998</v>
      </c>
      <c r="W8" s="580"/>
      <c r="X8" s="581"/>
      <c r="Y8" s="582"/>
      <c r="Z8" s="94"/>
      <c r="AA8" s="94"/>
      <c r="AB8" s="94"/>
    </row>
    <row r="9" spans="1:28" s="83" customFormat="1" ht="21" customHeight="1">
      <c r="A9" s="583"/>
      <c r="B9" s="584"/>
      <c r="C9" s="583" t="s">
        <v>22</v>
      </c>
      <c r="D9" s="535">
        <v>55.01</v>
      </c>
      <c r="E9" s="536">
        <v>47.37</v>
      </c>
      <c r="F9" s="535">
        <v>56.2</v>
      </c>
      <c r="G9" s="536">
        <v>45.44</v>
      </c>
      <c r="H9" s="535">
        <v>41.2</v>
      </c>
      <c r="I9" s="536">
        <v>37.53</v>
      </c>
      <c r="J9" s="535">
        <v>59.96</v>
      </c>
      <c r="K9" s="536">
        <v>37.15</v>
      </c>
      <c r="L9" s="535">
        <v>44.48</v>
      </c>
      <c r="M9" s="536">
        <v>38.81</v>
      </c>
      <c r="N9" s="535">
        <v>63.07</v>
      </c>
      <c r="O9" s="536">
        <v>56.33</v>
      </c>
      <c r="P9" s="535">
        <v>51.8</v>
      </c>
      <c r="Q9" s="536">
        <v>54.41</v>
      </c>
      <c r="R9" s="535">
        <v>60.81</v>
      </c>
      <c r="S9" s="536">
        <v>58.77</v>
      </c>
      <c r="T9" s="535">
        <v>54.07</v>
      </c>
      <c r="U9" s="536">
        <f t="shared" si="0"/>
        <v>46.976249999999993</v>
      </c>
      <c r="V9" s="373">
        <f t="shared" si="1"/>
        <v>-7.0937500000000071</v>
      </c>
      <c r="W9" s="580"/>
      <c r="X9" s="581"/>
      <c r="Y9" s="582"/>
      <c r="Z9" s="94"/>
      <c r="AA9" s="94"/>
      <c r="AB9" s="94"/>
    </row>
    <row r="10" spans="1:28" ht="21" customHeight="1">
      <c r="A10" s="640">
        <v>1</v>
      </c>
      <c r="B10" s="641" t="s">
        <v>117</v>
      </c>
      <c r="C10" s="642" t="s">
        <v>118</v>
      </c>
      <c r="D10" s="588">
        <v>65.239999999999995</v>
      </c>
      <c r="E10" s="589">
        <v>49.56</v>
      </c>
      <c r="F10" s="588">
        <v>59.53</v>
      </c>
      <c r="G10" s="589">
        <v>43.69</v>
      </c>
      <c r="H10" s="588">
        <v>36.4</v>
      </c>
      <c r="I10" s="589">
        <v>32.81</v>
      </c>
      <c r="J10" s="588">
        <v>69.41</v>
      </c>
      <c r="K10" s="589">
        <v>37.81</v>
      </c>
      <c r="L10" s="588">
        <v>50.22</v>
      </c>
      <c r="M10" s="589">
        <v>36.979999999999997</v>
      </c>
      <c r="N10" s="588">
        <v>69.98</v>
      </c>
      <c r="O10" s="589">
        <v>54.13</v>
      </c>
      <c r="P10" s="588">
        <v>64.56</v>
      </c>
      <c r="Q10" s="589">
        <v>53.91</v>
      </c>
      <c r="R10" s="588">
        <v>70</v>
      </c>
      <c r="S10" s="589">
        <v>57.25</v>
      </c>
      <c r="T10" s="590">
        <v>60.667499999999997</v>
      </c>
      <c r="U10" s="591">
        <f t="shared" si="0"/>
        <v>45.767499999999998</v>
      </c>
      <c r="V10" s="532">
        <f t="shared" si="1"/>
        <v>-14.899999999999999</v>
      </c>
      <c r="W10" s="592">
        <v>2</v>
      </c>
      <c r="X10" s="593">
        <v>7</v>
      </c>
      <c r="Y10" s="594">
        <v>4</v>
      </c>
    </row>
    <row r="11" spans="1:28" ht="21" customHeight="1">
      <c r="A11" s="643">
        <v>2</v>
      </c>
      <c r="B11" s="644" t="s">
        <v>129</v>
      </c>
      <c r="C11" s="645" t="s">
        <v>130</v>
      </c>
      <c r="D11" s="90">
        <v>38.4</v>
      </c>
      <c r="E11" s="596">
        <v>49.43</v>
      </c>
      <c r="F11" s="90">
        <v>40</v>
      </c>
      <c r="G11" s="596">
        <v>45.71</v>
      </c>
      <c r="H11" s="90">
        <v>20.5</v>
      </c>
      <c r="I11" s="596">
        <v>27.86</v>
      </c>
      <c r="J11" s="90">
        <v>55</v>
      </c>
      <c r="K11" s="596">
        <v>35.71</v>
      </c>
      <c r="L11" s="90">
        <v>32.5</v>
      </c>
      <c r="M11" s="596">
        <v>33.29</v>
      </c>
      <c r="N11" s="90">
        <v>39.340000000000003</v>
      </c>
      <c r="O11" s="596">
        <v>56</v>
      </c>
      <c r="P11" s="90">
        <v>40</v>
      </c>
      <c r="Q11" s="596">
        <v>56.43</v>
      </c>
      <c r="R11" s="90">
        <v>36</v>
      </c>
      <c r="S11" s="596">
        <v>58.86</v>
      </c>
      <c r="T11" s="541">
        <v>37.717500000000001</v>
      </c>
      <c r="U11" s="542">
        <f t="shared" si="0"/>
        <v>45.411250000000003</v>
      </c>
      <c r="V11" s="394">
        <f t="shared" si="1"/>
        <v>7.6937500000000014</v>
      </c>
      <c r="W11" s="597">
        <v>4</v>
      </c>
      <c r="X11" s="598">
        <v>6</v>
      </c>
      <c r="Y11" s="599">
        <v>5</v>
      </c>
    </row>
    <row r="12" spans="1:28" ht="21" customHeight="1">
      <c r="A12" s="643">
        <v>3</v>
      </c>
      <c r="B12" s="644" t="s">
        <v>185</v>
      </c>
      <c r="C12" s="645" t="s">
        <v>186</v>
      </c>
      <c r="D12" s="90">
        <v>65.09</v>
      </c>
      <c r="E12" s="596">
        <v>41.88</v>
      </c>
      <c r="F12" s="90">
        <v>64.91</v>
      </c>
      <c r="G12" s="596">
        <v>41.5</v>
      </c>
      <c r="H12" s="90">
        <v>37.5</v>
      </c>
      <c r="I12" s="596">
        <v>31.41</v>
      </c>
      <c r="J12" s="90">
        <v>78.64</v>
      </c>
      <c r="K12" s="596">
        <v>35.94</v>
      </c>
      <c r="L12" s="90">
        <v>52.5</v>
      </c>
      <c r="M12" s="596">
        <v>38.909999999999997</v>
      </c>
      <c r="N12" s="90">
        <v>75.930000000000007</v>
      </c>
      <c r="O12" s="596">
        <v>53.75</v>
      </c>
      <c r="P12" s="90">
        <v>55.45</v>
      </c>
      <c r="Q12" s="596">
        <v>51.88</v>
      </c>
      <c r="R12" s="90">
        <v>70.180000000000007</v>
      </c>
      <c r="S12" s="596">
        <v>58.25</v>
      </c>
      <c r="T12" s="541">
        <v>62.524999999999999</v>
      </c>
      <c r="U12" s="542">
        <f t="shared" si="0"/>
        <v>44.19</v>
      </c>
      <c r="V12" s="373">
        <f t="shared" si="1"/>
        <v>-18.335000000000001</v>
      </c>
      <c r="W12" s="597">
        <v>1</v>
      </c>
      <c r="X12" s="598">
        <v>5</v>
      </c>
      <c r="Y12" s="599">
        <v>3</v>
      </c>
    </row>
    <row r="13" spans="1:28" ht="21" customHeight="1">
      <c r="A13" s="640">
        <v>4</v>
      </c>
      <c r="B13" s="644" t="s">
        <v>167</v>
      </c>
      <c r="C13" s="645" t="s">
        <v>168</v>
      </c>
      <c r="D13" s="90">
        <v>74.14</v>
      </c>
      <c r="E13" s="596">
        <v>42.21</v>
      </c>
      <c r="F13" s="90">
        <v>57.43</v>
      </c>
      <c r="G13" s="596">
        <v>41.64</v>
      </c>
      <c r="H13" s="90">
        <v>62.5</v>
      </c>
      <c r="I13" s="596">
        <v>29.73</v>
      </c>
      <c r="J13" s="90">
        <v>62.32</v>
      </c>
      <c r="K13" s="596">
        <v>32.14</v>
      </c>
      <c r="L13" s="90">
        <v>52.77</v>
      </c>
      <c r="M13" s="596">
        <v>40.049999999999997</v>
      </c>
      <c r="N13" s="90">
        <v>64.180000000000007</v>
      </c>
      <c r="O13" s="596">
        <v>55</v>
      </c>
      <c r="P13" s="90">
        <v>44.82</v>
      </c>
      <c r="Q13" s="596">
        <v>54.64</v>
      </c>
      <c r="R13" s="90">
        <v>72.569999999999993</v>
      </c>
      <c r="S13" s="596">
        <v>57.29</v>
      </c>
      <c r="T13" s="541">
        <v>61.341250000000002</v>
      </c>
      <c r="U13" s="542">
        <f t="shared" si="0"/>
        <v>44.087499999999999</v>
      </c>
      <c r="V13" s="373">
        <f t="shared" si="1"/>
        <v>-17.253750000000004</v>
      </c>
      <c r="W13" s="597">
        <v>2</v>
      </c>
      <c r="X13" s="598">
        <v>4</v>
      </c>
      <c r="Y13" s="599">
        <v>4</v>
      </c>
    </row>
    <row r="14" spans="1:28" ht="21" customHeight="1">
      <c r="A14" s="643">
        <v>5</v>
      </c>
      <c r="B14" s="644" t="s">
        <v>45</v>
      </c>
      <c r="C14" s="645" t="s">
        <v>46</v>
      </c>
      <c r="D14" s="90">
        <v>52.73</v>
      </c>
      <c r="E14" s="596">
        <v>40.29</v>
      </c>
      <c r="F14" s="90">
        <v>62.18</v>
      </c>
      <c r="G14" s="596">
        <v>43.71</v>
      </c>
      <c r="H14" s="90">
        <v>56.59</v>
      </c>
      <c r="I14" s="596">
        <v>47.14</v>
      </c>
      <c r="J14" s="90">
        <v>76.36</v>
      </c>
      <c r="K14" s="596">
        <v>27.86</v>
      </c>
      <c r="L14" s="90">
        <v>45.45</v>
      </c>
      <c r="M14" s="596">
        <v>33.71</v>
      </c>
      <c r="N14" s="90">
        <v>61.63</v>
      </c>
      <c r="O14" s="596">
        <v>46.86</v>
      </c>
      <c r="P14" s="90">
        <v>56.36</v>
      </c>
      <c r="Q14" s="596">
        <v>56.43</v>
      </c>
      <c r="R14" s="90">
        <v>68</v>
      </c>
      <c r="S14" s="596">
        <v>56</v>
      </c>
      <c r="T14" s="541">
        <v>59.912500000000009</v>
      </c>
      <c r="U14" s="542">
        <f t="shared" si="0"/>
        <v>44</v>
      </c>
      <c r="V14" s="373">
        <f t="shared" si="1"/>
        <v>-15.912500000000009</v>
      </c>
      <c r="W14" s="597">
        <v>2</v>
      </c>
      <c r="X14" s="598">
        <v>4</v>
      </c>
      <c r="Y14" s="599">
        <v>3</v>
      </c>
    </row>
    <row r="15" spans="1:28" ht="21" customHeight="1">
      <c r="A15" s="643">
        <v>6</v>
      </c>
      <c r="B15" s="644" t="s">
        <v>202</v>
      </c>
      <c r="C15" s="645" t="s">
        <v>203</v>
      </c>
      <c r="D15" s="90">
        <v>46.44</v>
      </c>
      <c r="E15" s="596">
        <v>41.76</v>
      </c>
      <c r="F15" s="90">
        <v>49.11</v>
      </c>
      <c r="G15" s="596">
        <v>43.18</v>
      </c>
      <c r="H15" s="90">
        <v>27.64</v>
      </c>
      <c r="I15" s="596">
        <v>34.56</v>
      </c>
      <c r="J15" s="90">
        <v>55.28</v>
      </c>
      <c r="K15" s="596">
        <v>31.18</v>
      </c>
      <c r="L15" s="90">
        <v>38.19</v>
      </c>
      <c r="M15" s="596">
        <v>33.32</v>
      </c>
      <c r="N15" s="90">
        <v>51.96</v>
      </c>
      <c r="O15" s="596">
        <v>54.35</v>
      </c>
      <c r="P15" s="90">
        <v>49.44</v>
      </c>
      <c r="Q15" s="596">
        <v>50</v>
      </c>
      <c r="R15" s="90">
        <v>56.22</v>
      </c>
      <c r="S15" s="596">
        <v>50.82</v>
      </c>
      <c r="T15" s="541">
        <v>46.784999999999997</v>
      </c>
      <c r="U15" s="542">
        <f t="shared" si="0"/>
        <v>42.396250000000002</v>
      </c>
      <c r="V15" s="373">
        <f t="shared" si="1"/>
        <v>-4.3887499999999946</v>
      </c>
      <c r="W15" s="597">
        <v>0</v>
      </c>
      <c r="X15" s="598">
        <v>3</v>
      </c>
      <c r="Y15" s="599">
        <v>0</v>
      </c>
    </row>
    <row r="16" spans="1:28" ht="21" customHeight="1">
      <c r="A16" s="640">
        <v>7</v>
      </c>
      <c r="B16" s="644" t="s">
        <v>196</v>
      </c>
      <c r="C16" s="645" t="s">
        <v>197</v>
      </c>
      <c r="D16" s="90">
        <v>46.63</v>
      </c>
      <c r="E16" s="596">
        <v>40.11</v>
      </c>
      <c r="F16" s="90">
        <v>47.63</v>
      </c>
      <c r="G16" s="596">
        <v>39.409999999999997</v>
      </c>
      <c r="H16" s="90">
        <v>35.47</v>
      </c>
      <c r="I16" s="596">
        <v>32.770000000000003</v>
      </c>
      <c r="J16" s="90">
        <v>55</v>
      </c>
      <c r="K16" s="596">
        <v>28.92</v>
      </c>
      <c r="L16" s="90">
        <v>35.31</v>
      </c>
      <c r="M16" s="596">
        <v>28.43</v>
      </c>
      <c r="N16" s="90">
        <v>63.14</v>
      </c>
      <c r="O16" s="596">
        <v>57.08</v>
      </c>
      <c r="P16" s="90">
        <v>44.06</v>
      </c>
      <c r="Q16" s="596">
        <v>47.84</v>
      </c>
      <c r="R16" s="90">
        <v>58.5</v>
      </c>
      <c r="S16" s="596">
        <v>54.49</v>
      </c>
      <c r="T16" s="541">
        <v>48.217500000000001</v>
      </c>
      <c r="U16" s="542">
        <f t="shared" si="0"/>
        <v>41.131249999999994</v>
      </c>
      <c r="V16" s="373">
        <f t="shared" si="1"/>
        <v>-7.0862500000000068</v>
      </c>
      <c r="W16" s="597">
        <v>1</v>
      </c>
      <c r="X16" s="598">
        <v>2</v>
      </c>
      <c r="Y16" s="599">
        <v>2</v>
      </c>
    </row>
    <row r="17" spans="1:35" ht="21" customHeight="1">
      <c r="A17" s="643">
        <v>8</v>
      </c>
      <c r="B17" s="644" t="s">
        <v>228</v>
      </c>
      <c r="C17" s="645" t="s">
        <v>229</v>
      </c>
      <c r="D17" s="90">
        <v>48.67</v>
      </c>
      <c r="E17" s="596">
        <v>43.78</v>
      </c>
      <c r="F17" s="90">
        <v>55.33</v>
      </c>
      <c r="G17" s="596">
        <v>39.78</v>
      </c>
      <c r="H17" s="90">
        <v>26.67</v>
      </c>
      <c r="I17" s="596">
        <v>30.56</v>
      </c>
      <c r="J17" s="90">
        <v>70</v>
      </c>
      <c r="K17" s="596">
        <v>32.78</v>
      </c>
      <c r="L17" s="90">
        <v>32.5</v>
      </c>
      <c r="M17" s="596">
        <v>32.78</v>
      </c>
      <c r="N17" s="90">
        <v>45.28</v>
      </c>
      <c r="O17" s="596">
        <v>47.11</v>
      </c>
      <c r="P17" s="90">
        <v>39.44</v>
      </c>
      <c r="Q17" s="596">
        <v>47.78</v>
      </c>
      <c r="R17" s="90">
        <v>40.44</v>
      </c>
      <c r="S17" s="596">
        <v>51.56</v>
      </c>
      <c r="T17" s="541">
        <v>44.791250000000005</v>
      </c>
      <c r="U17" s="542">
        <f t="shared" si="0"/>
        <v>40.766250000000007</v>
      </c>
      <c r="V17" s="373">
        <f t="shared" si="1"/>
        <v>-4.0249999999999986</v>
      </c>
      <c r="W17" s="597">
        <v>0</v>
      </c>
      <c r="X17" s="598">
        <v>0</v>
      </c>
      <c r="Y17" s="599">
        <v>0</v>
      </c>
    </row>
    <row r="18" spans="1:35" ht="21" customHeight="1">
      <c r="A18" s="643">
        <v>9</v>
      </c>
      <c r="B18" s="644" t="s">
        <v>240</v>
      </c>
      <c r="C18" s="645" t="s">
        <v>241</v>
      </c>
      <c r="D18" s="90">
        <v>49.43</v>
      </c>
      <c r="E18" s="596">
        <v>37.14</v>
      </c>
      <c r="F18" s="90">
        <v>42.29</v>
      </c>
      <c r="G18" s="596">
        <v>38</v>
      </c>
      <c r="H18" s="90">
        <v>20.36</v>
      </c>
      <c r="I18" s="596">
        <v>27.86</v>
      </c>
      <c r="J18" s="90">
        <v>47.86</v>
      </c>
      <c r="K18" s="596">
        <v>26.43</v>
      </c>
      <c r="L18" s="90">
        <v>45.36</v>
      </c>
      <c r="M18" s="596">
        <v>32.93</v>
      </c>
      <c r="N18" s="90">
        <v>60.47</v>
      </c>
      <c r="O18" s="596">
        <v>53.71</v>
      </c>
      <c r="P18" s="90">
        <v>54.29</v>
      </c>
      <c r="Q18" s="596">
        <v>50.71</v>
      </c>
      <c r="R18" s="90">
        <v>74.86</v>
      </c>
      <c r="S18" s="596">
        <v>52.57</v>
      </c>
      <c r="T18" s="541">
        <v>49.365000000000002</v>
      </c>
      <c r="U18" s="542">
        <f t="shared" si="0"/>
        <v>39.918750000000003</v>
      </c>
      <c r="V18" s="373">
        <f t="shared" si="1"/>
        <v>-9.4462499999999991</v>
      </c>
      <c r="W18" s="597">
        <v>0</v>
      </c>
      <c r="X18" s="598">
        <v>3</v>
      </c>
      <c r="Y18" s="599">
        <v>0</v>
      </c>
    </row>
    <row r="19" spans="1:35" ht="21" customHeight="1">
      <c r="A19" s="640">
        <v>10</v>
      </c>
      <c r="B19" s="644" t="s">
        <v>230</v>
      </c>
      <c r="C19" s="645" t="s">
        <v>231</v>
      </c>
      <c r="D19" s="90">
        <v>54</v>
      </c>
      <c r="E19" s="596">
        <v>37.67</v>
      </c>
      <c r="F19" s="90">
        <v>60</v>
      </c>
      <c r="G19" s="596">
        <v>38</v>
      </c>
      <c r="H19" s="90">
        <v>34.549999999999997</v>
      </c>
      <c r="I19" s="596">
        <v>27.5</v>
      </c>
      <c r="J19" s="90">
        <v>61.82</v>
      </c>
      <c r="K19" s="596">
        <v>27.5</v>
      </c>
      <c r="L19" s="90">
        <v>41.14</v>
      </c>
      <c r="M19" s="596">
        <v>31.83</v>
      </c>
      <c r="N19" s="90">
        <v>66.64</v>
      </c>
      <c r="O19" s="596">
        <v>52</v>
      </c>
      <c r="P19" s="90">
        <v>55</v>
      </c>
      <c r="Q19" s="596">
        <v>51.67</v>
      </c>
      <c r="R19" s="90">
        <v>51.27</v>
      </c>
      <c r="S19" s="596">
        <v>49</v>
      </c>
      <c r="T19" s="541">
        <v>53.052499999999995</v>
      </c>
      <c r="U19" s="542">
        <f t="shared" si="0"/>
        <v>39.396250000000002</v>
      </c>
      <c r="V19" s="373">
        <f t="shared" si="1"/>
        <v>-13.656249999999993</v>
      </c>
      <c r="W19" s="597">
        <v>0</v>
      </c>
      <c r="X19" s="598">
        <v>1</v>
      </c>
      <c r="Y19" s="599">
        <v>0</v>
      </c>
      <c r="Z19" s="284"/>
      <c r="AA19" s="284"/>
      <c r="AB19" s="284"/>
      <c r="AC19" s="2"/>
      <c r="AD19" s="2"/>
      <c r="AE19" s="2"/>
      <c r="AF19" s="2"/>
      <c r="AG19" s="2"/>
      <c r="AH19" s="2"/>
      <c r="AI19" s="2"/>
    </row>
    <row r="20" spans="1:35" ht="21" customHeight="1">
      <c r="A20" s="643">
        <v>11</v>
      </c>
      <c r="B20" s="644" t="s">
        <v>268</v>
      </c>
      <c r="C20" s="645" t="s">
        <v>269</v>
      </c>
      <c r="D20" s="90">
        <v>49.87</v>
      </c>
      <c r="E20" s="596">
        <v>38.28</v>
      </c>
      <c r="F20" s="90">
        <v>48.8</v>
      </c>
      <c r="G20" s="596">
        <v>38.14</v>
      </c>
      <c r="H20" s="90">
        <v>45.33</v>
      </c>
      <c r="I20" s="596">
        <v>26.21</v>
      </c>
      <c r="J20" s="90">
        <v>46</v>
      </c>
      <c r="K20" s="596">
        <v>25.86</v>
      </c>
      <c r="L20" s="90">
        <v>36.58</v>
      </c>
      <c r="M20" s="596">
        <v>30.02</v>
      </c>
      <c r="N20" s="90">
        <v>60.67</v>
      </c>
      <c r="O20" s="596">
        <v>43.45</v>
      </c>
      <c r="P20" s="90">
        <v>50.17</v>
      </c>
      <c r="Q20" s="596">
        <v>42.41</v>
      </c>
      <c r="R20" s="90">
        <v>60.67</v>
      </c>
      <c r="S20" s="596">
        <v>49.79</v>
      </c>
      <c r="T20" s="541">
        <v>49.761250000000004</v>
      </c>
      <c r="U20" s="542">
        <f t="shared" si="0"/>
        <v>36.770000000000003</v>
      </c>
      <c r="V20" s="373">
        <f t="shared" si="1"/>
        <v>-12.991250000000001</v>
      </c>
      <c r="W20" s="597">
        <v>0</v>
      </c>
      <c r="X20" s="598">
        <v>0</v>
      </c>
      <c r="Y20" s="599">
        <v>0</v>
      </c>
      <c r="Z20" s="284"/>
      <c r="AA20" s="284"/>
      <c r="AB20" s="284"/>
      <c r="AC20" s="2"/>
      <c r="AD20" s="2"/>
      <c r="AE20" s="2"/>
      <c r="AF20" s="2"/>
      <c r="AG20" s="2"/>
      <c r="AH20" s="2"/>
      <c r="AI20" s="2"/>
    </row>
    <row r="21" spans="1:35" ht="21" customHeight="1">
      <c r="A21" s="643">
        <v>12</v>
      </c>
      <c r="B21" s="646" t="s">
        <v>234</v>
      </c>
      <c r="C21" s="647" t="s">
        <v>235</v>
      </c>
      <c r="D21" s="106">
        <v>42.91</v>
      </c>
      <c r="E21" s="619">
        <v>37.25</v>
      </c>
      <c r="F21" s="106">
        <v>44.18</v>
      </c>
      <c r="G21" s="619">
        <v>34.5</v>
      </c>
      <c r="H21" s="106">
        <v>23.41</v>
      </c>
      <c r="I21" s="619">
        <v>32.5</v>
      </c>
      <c r="J21" s="106">
        <v>55</v>
      </c>
      <c r="K21" s="619">
        <v>30</v>
      </c>
      <c r="L21" s="106">
        <v>31.82</v>
      </c>
      <c r="M21" s="619">
        <v>28.25</v>
      </c>
      <c r="N21" s="106">
        <v>58.63</v>
      </c>
      <c r="O21" s="619">
        <v>43.5</v>
      </c>
      <c r="P21" s="106">
        <v>40</v>
      </c>
      <c r="Q21" s="619">
        <v>45.63</v>
      </c>
      <c r="R21" s="106">
        <v>52</v>
      </c>
      <c r="S21" s="619">
        <v>35.5</v>
      </c>
      <c r="T21" s="553">
        <v>43.493749999999999</v>
      </c>
      <c r="U21" s="554">
        <f t="shared" si="0"/>
        <v>35.891249999999999</v>
      </c>
      <c r="V21" s="620">
        <f t="shared" si="1"/>
        <v>-7.6024999999999991</v>
      </c>
      <c r="W21" s="621">
        <v>0</v>
      </c>
      <c r="X21" s="622">
        <v>0</v>
      </c>
      <c r="Y21" s="623">
        <v>0</v>
      </c>
    </row>
    <row r="22" spans="1:35" ht="24" customHeight="1">
      <c r="A22" s="938" t="s">
        <v>387</v>
      </c>
      <c r="B22" s="938"/>
      <c r="C22" s="938"/>
      <c r="D22" s="605">
        <f>SUM(D10:D21)/12</f>
        <v>52.795833333333327</v>
      </c>
      <c r="E22" s="606">
        <f t="shared" ref="E22:U22" si="2">SUM(E10:E21)/12</f>
        <v>41.613333333333337</v>
      </c>
      <c r="F22" s="605">
        <f t="shared" si="2"/>
        <v>52.615833333333335</v>
      </c>
      <c r="G22" s="606">
        <f t="shared" si="2"/>
        <v>40.604999999999997</v>
      </c>
      <c r="H22" s="605">
        <f t="shared" si="2"/>
        <v>35.576666666666675</v>
      </c>
      <c r="I22" s="606">
        <f t="shared" si="2"/>
        <v>31.742499999999996</v>
      </c>
      <c r="J22" s="605">
        <f t="shared" si="2"/>
        <v>61.057500000000005</v>
      </c>
      <c r="K22" s="606">
        <f t="shared" si="2"/>
        <v>31.010833333333338</v>
      </c>
      <c r="L22" s="605">
        <f t="shared" si="2"/>
        <v>41.195</v>
      </c>
      <c r="M22" s="606">
        <f t="shared" si="2"/>
        <v>33.375</v>
      </c>
      <c r="N22" s="605">
        <f t="shared" si="2"/>
        <v>59.820833333333326</v>
      </c>
      <c r="O22" s="606">
        <f t="shared" si="2"/>
        <v>51.411666666666669</v>
      </c>
      <c r="P22" s="605">
        <f t="shared" si="2"/>
        <v>49.465833333333336</v>
      </c>
      <c r="Q22" s="606">
        <f t="shared" si="2"/>
        <v>50.777499999999996</v>
      </c>
      <c r="R22" s="605">
        <f t="shared" si="2"/>
        <v>59.225833333333327</v>
      </c>
      <c r="S22" s="606">
        <f t="shared" si="2"/>
        <v>52.614999999999988</v>
      </c>
      <c r="T22" s="605">
        <f t="shared" si="2"/>
        <v>51.469166666666666</v>
      </c>
      <c r="U22" s="606">
        <f t="shared" si="2"/>
        <v>41.643854166666664</v>
      </c>
      <c r="V22" s="620">
        <f t="shared" si="1"/>
        <v>-9.8253125000000026</v>
      </c>
      <c r="W22" s="624"/>
      <c r="X22" s="625"/>
      <c r="Y22" s="626"/>
      <c r="Z22" s="284"/>
      <c r="AA22" s="284"/>
      <c r="AB22" s="284"/>
      <c r="AC22" s="2"/>
      <c r="AD22" s="2"/>
      <c r="AE22" s="2"/>
      <c r="AF22" s="2"/>
      <c r="AG22" s="2"/>
      <c r="AH22" s="2"/>
      <c r="AI22" s="2"/>
    </row>
    <row r="23" spans="1:35">
      <c r="T23" s="426"/>
    </row>
    <row r="24" spans="1:35">
      <c r="T24" s="426"/>
    </row>
    <row r="25" spans="1:35">
      <c r="T25" s="426"/>
    </row>
    <row r="26" spans="1:35" s="235" customFormat="1">
      <c r="A26" s="12"/>
      <c r="B26" s="108"/>
      <c r="C26" s="12"/>
      <c r="D26" s="109"/>
      <c r="E26" s="110"/>
      <c r="F26" s="109"/>
      <c r="G26" s="110"/>
      <c r="H26" s="109"/>
      <c r="I26" s="110"/>
      <c r="J26" s="109"/>
      <c r="K26" s="110"/>
      <c r="L26" s="109"/>
      <c r="M26" s="110"/>
      <c r="N26" s="109"/>
      <c r="O26" s="110"/>
      <c r="P26" s="109"/>
      <c r="Q26" s="110"/>
      <c r="R26" s="109"/>
      <c r="S26" s="110"/>
      <c r="T26" s="426"/>
      <c r="U26" s="110"/>
      <c r="Z26" s="94"/>
      <c r="AA26" s="94"/>
      <c r="AB26" s="94"/>
      <c r="AC26" s="12"/>
      <c r="AD26" s="12"/>
      <c r="AE26" s="12"/>
      <c r="AF26" s="12"/>
      <c r="AG26" s="12"/>
      <c r="AH26" s="12"/>
      <c r="AI26" s="12"/>
    </row>
    <row r="27" spans="1:35">
      <c r="T27" s="426"/>
    </row>
    <row r="28" spans="1:35">
      <c r="T28" s="426"/>
    </row>
    <row r="29" spans="1:35">
      <c r="T29" s="426"/>
    </row>
    <row r="30" spans="1:35">
      <c r="T30" s="426"/>
    </row>
    <row r="31" spans="1:35">
      <c r="T31" s="426"/>
    </row>
    <row r="32" spans="1:35" s="292" customFormat="1">
      <c r="A32" s="12"/>
      <c r="B32" s="108"/>
      <c r="C32" s="12"/>
      <c r="D32" s="109"/>
      <c r="E32" s="110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110"/>
      <c r="R32" s="109"/>
      <c r="S32" s="110"/>
      <c r="T32" s="426"/>
      <c r="U32" s="110"/>
      <c r="V32" s="235"/>
      <c r="W32" s="235"/>
      <c r="X32" s="235"/>
      <c r="Y32" s="235"/>
      <c r="Z32" s="94"/>
      <c r="AA32" s="94"/>
      <c r="AB32" s="94"/>
      <c r="AC32" s="12"/>
      <c r="AD32" s="12"/>
      <c r="AE32" s="12"/>
      <c r="AF32" s="12"/>
      <c r="AG32" s="12"/>
      <c r="AH32" s="12"/>
      <c r="AI32" s="12"/>
    </row>
    <row r="33" spans="1:35" s="292" customFormat="1">
      <c r="A33" s="12"/>
      <c r="B33" s="108"/>
      <c r="C33" s="12"/>
      <c r="D33" s="109"/>
      <c r="E33" s="110"/>
      <c r="F33" s="109"/>
      <c r="G33" s="110"/>
      <c r="H33" s="109"/>
      <c r="I33" s="110"/>
      <c r="J33" s="109"/>
      <c r="K33" s="110"/>
      <c r="L33" s="109"/>
      <c r="M33" s="110"/>
      <c r="N33" s="109"/>
      <c r="O33" s="110"/>
      <c r="P33" s="109"/>
      <c r="Q33" s="110"/>
      <c r="R33" s="109"/>
      <c r="S33" s="110"/>
      <c r="T33" s="426"/>
      <c r="U33" s="110"/>
      <c r="V33" s="235"/>
      <c r="W33" s="235"/>
      <c r="X33" s="235"/>
      <c r="Y33" s="235"/>
      <c r="Z33" s="94"/>
      <c r="AA33" s="94"/>
      <c r="AB33" s="94"/>
      <c r="AC33" s="12"/>
      <c r="AD33" s="12"/>
      <c r="AE33" s="12"/>
      <c r="AF33" s="12"/>
      <c r="AG33" s="12"/>
      <c r="AH33" s="12"/>
      <c r="AI33" s="12"/>
    </row>
    <row r="34" spans="1:35" s="292" customFormat="1">
      <c r="A34" s="12"/>
      <c r="B34" s="108"/>
      <c r="C34" s="12"/>
      <c r="D34" s="109"/>
      <c r="E34" s="110"/>
      <c r="F34" s="109"/>
      <c r="G34" s="110"/>
      <c r="H34" s="109"/>
      <c r="I34" s="110"/>
      <c r="J34" s="109"/>
      <c r="K34" s="110"/>
      <c r="L34" s="109"/>
      <c r="M34" s="110"/>
      <c r="N34" s="109"/>
      <c r="O34" s="110"/>
      <c r="P34" s="109"/>
      <c r="Q34" s="110"/>
      <c r="R34" s="109"/>
      <c r="S34" s="110"/>
      <c r="T34" s="426"/>
      <c r="U34" s="110"/>
      <c r="V34" s="235"/>
      <c r="W34" s="235"/>
      <c r="X34" s="235"/>
      <c r="Y34" s="235"/>
      <c r="Z34" s="94"/>
      <c r="AA34" s="94"/>
      <c r="AB34" s="94"/>
      <c r="AC34" s="12"/>
      <c r="AD34" s="12"/>
      <c r="AE34" s="12"/>
      <c r="AF34" s="12"/>
      <c r="AG34" s="12"/>
      <c r="AH34" s="12"/>
      <c r="AI34" s="12"/>
    </row>
    <row r="35" spans="1:35" s="292" customFormat="1">
      <c r="A35" s="12"/>
      <c r="B35" s="108"/>
      <c r="C35" s="12"/>
      <c r="D35" s="109"/>
      <c r="E35" s="110"/>
      <c r="F35" s="109"/>
      <c r="G35" s="110"/>
      <c r="H35" s="109"/>
      <c r="I35" s="110"/>
      <c r="J35" s="109"/>
      <c r="K35" s="110"/>
      <c r="L35" s="109"/>
      <c r="M35" s="110"/>
      <c r="N35" s="109"/>
      <c r="O35" s="110"/>
      <c r="P35" s="109"/>
      <c r="Q35" s="110"/>
      <c r="R35" s="109"/>
      <c r="S35" s="110"/>
      <c r="U35" s="110"/>
      <c r="V35" s="235"/>
      <c r="W35" s="235"/>
      <c r="X35" s="235"/>
      <c r="Y35" s="235"/>
      <c r="Z35" s="94"/>
      <c r="AA35" s="94"/>
      <c r="AB35" s="94"/>
      <c r="AC35" s="12"/>
      <c r="AD35" s="12"/>
      <c r="AE35" s="12"/>
      <c r="AF35" s="12"/>
      <c r="AG35" s="12"/>
      <c r="AH35" s="12"/>
      <c r="AI35" s="12"/>
    </row>
    <row r="36" spans="1:35" s="292" customFormat="1">
      <c r="A36" s="12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U36" s="110"/>
      <c r="V36" s="235"/>
      <c r="W36" s="235"/>
      <c r="X36" s="235"/>
      <c r="Y36" s="235"/>
      <c r="Z36" s="94"/>
      <c r="AA36" s="94"/>
      <c r="AB36" s="94"/>
      <c r="AC36" s="12"/>
      <c r="AD36" s="12"/>
      <c r="AE36" s="12"/>
      <c r="AF36" s="12"/>
      <c r="AG36" s="12"/>
      <c r="AH36" s="12"/>
      <c r="AI36" s="12"/>
    </row>
    <row r="37" spans="1:35" s="292" customFormat="1">
      <c r="A37" s="12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U37" s="110"/>
      <c r="V37" s="235"/>
      <c r="W37" s="235"/>
      <c r="X37" s="235"/>
      <c r="Y37" s="235"/>
      <c r="Z37" s="94"/>
      <c r="AA37" s="94"/>
      <c r="AB37" s="94"/>
      <c r="AC37" s="12"/>
      <c r="AD37" s="12"/>
      <c r="AE37" s="12"/>
      <c r="AF37" s="12"/>
      <c r="AG37" s="12"/>
      <c r="AH37" s="12"/>
      <c r="AI37" s="12"/>
    </row>
    <row r="38" spans="1:35" s="292" customFormat="1">
      <c r="A38" s="12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U38" s="110"/>
      <c r="V38" s="235"/>
      <c r="W38" s="235"/>
      <c r="X38" s="235"/>
      <c r="Y38" s="235"/>
      <c r="Z38" s="94"/>
      <c r="AA38" s="94"/>
      <c r="AB38" s="94"/>
      <c r="AC38" s="12"/>
      <c r="AD38" s="12"/>
      <c r="AE38" s="12"/>
      <c r="AF38" s="12"/>
      <c r="AG38" s="12"/>
      <c r="AH38" s="12"/>
      <c r="AI38" s="12"/>
    </row>
    <row r="39" spans="1:35" s="292" customFormat="1">
      <c r="A39" s="12"/>
      <c r="B39" s="108"/>
      <c r="C39" s="12"/>
      <c r="D39" s="109"/>
      <c r="E39" s="110"/>
      <c r="F39" s="109"/>
      <c r="G39" s="110"/>
      <c r="H39" s="109"/>
      <c r="I39" s="110"/>
      <c r="J39" s="109"/>
      <c r="K39" s="110"/>
      <c r="L39" s="109"/>
      <c r="M39" s="110"/>
      <c r="N39" s="109"/>
      <c r="O39" s="110"/>
      <c r="P39" s="109"/>
      <c r="Q39" s="110"/>
      <c r="R39" s="109"/>
      <c r="S39" s="110"/>
      <c r="U39" s="110"/>
      <c r="V39" s="235"/>
      <c r="W39" s="235"/>
      <c r="X39" s="235"/>
      <c r="Y39" s="235"/>
      <c r="Z39" s="94"/>
      <c r="AA39" s="94"/>
      <c r="AB39" s="94"/>
      <c r="AC39" s="12"/>
      <c r="AD39" s="12"/>
      <c r="AE39" s="12"/>
      <c r="AF39" s="12"/>
      <c r="AG39" s="12"/>
      <c r="AH39" s="12"/>
      <c r="AI39" s="12"/>
    </row>
  </sheetData>
  <mergeCells count="17">
    <mergeCell ref="T5:U5"/>
    <mergeCell ref="W5:Y5"/>
    <mergeCell ref="A1:Y1"/>
    <mergeCell ref="A2:Y2"/>
    <mergeCell ref="A3:Y3"/>
    <mergeCell ref="A4:Y4"/>
    <mergeCell ref="A5:A6"/>
    <mergeCell ref="C5:C6"/>
    <mergeCell ref="D5:E5"/>
    <mergeCell ref="F5:G5"/>
    <mergeCell ref="H5:I5"/>
    <mergeCell ref="J5:K5"/>
    <mergeCell ref="A22:C22"/>
    <mergeCell ref="L5:M5"/>
    <mergeCell ref="N5:O5"/>
    <mergeCell ref="P5:Q5"/>
    <mergeCell ref="R5:S5"/>
  </mergeCells>
  <pageMargins left="0.19685039370078741" right="0.39370078740157483" top="1.0236220472440944" bottom="0.31496062992125984" header="0.31496062992125984" footer="0.31496062992125984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9"/>
  <sheetViews>
    <sheetView tabSelected="1" view="pageBreakPreview" topLeftCell="A18" zoomScaleNormal="110" zoomScaleSheetLayoutView="100" workbookViewId="0">
      <selection sqref="A1:Y25"/>
    </sheetView>
  </sheetViews>
  <sheetFormatPr defaultRowHeight="18.75"/>
  <cols>
    <col min="1" max="1" width="3.625" style="12" customWidth="1"/>
    <col min="2" max="2" width="0.125" style="108" hidden="1" customWidth="1"/>
    <col min="3" max="3" width="17.25" style="12" bestFit="1" customWidth="1"/>
    <col min="4" max="4" width="5.25" style="109" bestFit="1" customWidth="1"/>
    <col min="5" max="5" width="5.875" style="110" bestFit="1" customWidth="1"/>
    <col min="6" max="6" width="5.25" style="109" bestFit="1" customWidth="1"/>
    <col min="7" max="7" width="5.875" style="110" bestFit="1" customWidth="1"/>
    <col min="8" max="8" width="5.25" style="109" bestFit="1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5.25" style="235" bestFit="1" customWidth="1"/>
    <col min="23" max="23" width="5" style="235" bestFit="1" customWidth="1"/>
    <col min="24" max="24" width="5.25" style="235" bestFit="1" customWidth="1"/>
    <col min="25" max="25" width="6.625" style="235" bestFit="1" customWidth="1"/>
    <col min="26" max="28" width="5.625" style="94" customWidth="1"/>
    <col min="29" max="31" width="5.625" style="12" customWidth="1"/>
    <col min="32" max="16384" width="9" style="12"/>
  </cols>
  <sheetData>
    <row r="1" spans="1:35" s="2" customFormat="1" ht="21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284"/>
      <c r="AA1" s="284"/>
      <c r="AB1" s="284"/>
    </row>
    <row r="2" spans="1:35" s="2" customFormat="1" ht="21" customHeight="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284"/>
      <c r="AA2" s="284"/>
      <c r="AB2" s="284"/>
    </row>
    <row r="3" spans="1:35" s="4" customFormat="1" ht="21.75" customHeight="1">
      <c r="A3" s="861" t="s">
        <v>335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665"/>
      <c r="AA3" s="665"/>
      <c r="AB3" s="665"/>
    </row>
    <row r="4" spans="1:35" ht="20.25" customHeight="1">
      <c r="A4" s="951" t="s">
        <v>394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</row>
    <row r="5" spans="1:35" ht="21" customHeight="1">
      <c r="A5" s="945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389</v>
      </c>
      <c r="S5" s="857"/>
      <c r="T5" s="858" t="s">
        <v>282</v>
      </c>
      <c r="U5" s="858"/>
      <c r="V5" s="525" t="s">
        <v>6</v>
      </c>
      <c r="W5" s="859" t="s">
        <v>341</v>
      </c>
      <c r="X5" s="859"/>
      <c r="Y5" s="859"/>
    </row>
    <row r="6" spans="1:35" ht="21" customHeight="1">
      <c r="A6" s="946"/>
      <c r="B6" s="350" t="s">
        <v>15</v>
      </c>
      <c r="C6" s="926"/>
      <c r="D6" s="351" t="s">
        <v>16</v>
      </c>
      <c r="E6" s="352" t="s">
        <v>17</v>
      </c>
      <c r="F6" s="351" t="s">
        <v>16</v>
      </c>
      <c r="G6" s="352" t="s">
        <v>17</v>
      </c>
      <c r="H6" s="351" t="s">
        <v>16</v>
      </c>
      <c r="I6" s="352" t="s">
        <v>17</v>
      </c>
      <c r="J6" s="351" t="s">
        <v>16</v>
      </c>
      <c r="K6" s="352" t="s">
        <v>17</v>
      </c>
      <c r="L6" s="351" t="s">
        <v>16</v>
      </c>
      <c r="M6" s="352" t="s">
        <v>17</v>
      </c>
      <c r="N6" s="351" t="s">
        <v>16</v>
      </c>
      <c r="O6" s="352" t="s">
        <v>17</v>
      </c>
      <c r="P6" s="351" t="s">
        <v>16</v>
      </c>
      <c r="Q6" s="352" t="s">
        <v>17</v>
      </c>
      <c r="R6" s="351" t="s">
        <v>16</v>
      </c>
      <c r="S6" s="352" t="s">
        <v>17</v>
      </c>
      <c r="T6" s="354" t="s">
        <v>300</v>
      </c>
      <c r="U6" s="355" t="s">
        <v>343</v>
      </c>
      <c r="V6" s="356" t="s">
        <v>18</v>
      </c>
      <c r="W6" s="613" t="s">
        <v>344</v>
      </c>
      <c r="X6" s="614" t="s">
        <v>345</v>
      </c>
      <c r="Y6" s="615" t="s">
        <v>346</v>
      </c>
    </row>
    <row r="7" spans="1:35" s="66" customFormat="1" ht="21" customHeight="1">
      <c r="A7" s="529"/>
      <c r="B7" s="571"/>
      <c r="C7" s="529" t="s">
        <v>21</v>
      </c>
      <c r="D7" s="528">
        <v>50.04</v>
      </c>
      <c r="E7" s="529">
        <v>45.68</v>
      </c>
      <c r="F7" s="528">
        <v>52.22</v>
      </c>
      <c r="G7" s="529">
        <v>44.22</v>
      </c>
      <c r="H7" s="528">
        <v>38.369999999999997</v>
      </c>
      <c r="I7" s="529">
        <v>36.99</v>
      </c>
      <c r="J7" s="530">
        <v>52.4</v>
      </c>
      <c r="K7" s="531">
        <v>35.770000000000003</v>
      </c>
      <c r="L7" s="528">
        <v>40.82</v>
      </c>
      <c r="M7" s="529">
        <v>37.46</v>
      </c>
      <c r="N7" s="528">
        <v>58.87</v>
      </c>
      <c r="O7" s="529">
        <v>54.84</v>
      </c>
      <c r="P7" s="528">
        <v>46.75</v>
      </c>
      <c r="Q7" s="529">
        <v>52.27</v>
      </c>
      <c r="R7" s="528">
        <v>55.38</v>
      </c>
      <c r="S7" s="529">
        <v>53.85</v>
      </c>
      <c r="T7" s="530">
        <v>49.36</v>
      </c>
      <c r="U7" s="531">
        <f t="shared" ref="U7:U21" si="0">SUM(E7+G7+I7+K7+M7+O7+Q7+S7)/8</f>
        <v>45.135000000000005</v>
      </c>
      <c r="V7" s="532">
        <f>U7-T7</f>
        <v>-4.2249999999999943</v>
      </c>
      <c r="W7" s="572"/>
      <c r="X7" s="573"/>
      <c r="Y7" s="574"/>
      <c r="Z7" s="94"/>
      <c r="AA7" s="94"/>
      <c r="AB7" s="94"/>
    </row>
    <row r="8" spans="1:35" s="75" customFormat="1" ht="21" customHeight="1">
      <c r="A8" s="67"/>
      <c r="B8" s="68"/>
      <c r="C8" s="35" t="s">
        <v>20</v>
      </c>
      <c r="D8" s="34">
        <v>49.51</v>
      </c>
      <c r="E8" s="35">
        <v>44.01</v>
      </c>
      <c r="F8" s="34">
        <v>51.08</v>
      </c>
      <c r="G8" s="35">
        <v>42.57</v>
      </c>
      <c r="H8" s="34">
        <v>37.119999999999997</v>
      </c>
      <c r="I8" s="35">
        <v>34.03</v>
      </c>
      <c r="J8" s="34">
        <v>51.69</v>
      </c>
      <c r="K8" s="35">
        <v>33.83</v>
      </c>
      <c r="L8" s="34">
        <v>40.450000000000003</v>
      </c>
      <c r="M8" s="35">
        <v>36.090000000000003</v>
      </c>
      <c r="N8" s="34">
        <v>58.17</v>
      </c>
      <c r="O8" s="35">
        <v>53.38</v>
      </c>
      <c r="P8" s="378">
        <v>46.2</v>
      </c>
      <c r="Q8" s="321">
        <v>50.7</v>
      </c>
      <c r="R8" s="34">
        <v>54.45</v>
      </c>
      <c r="S8" s="321">
        <v>52.2</v>
      </c>
      <c r="T8" s="378">
        <v>48.58</v>
      </c>
      <c r="U8" s="321">
        <f t="shared" si="0"/>
        <v>43.35125</v>
      </c>
      <c r="V8" s="373">
        <f t="shared" ref="V8:V22" si="1">U8-T8</f>
        <v>-5.228749999999998</v>
      </c>
      <c r="W8" s="580"/>
      <c r="X8" s="581"/>
      <c r="Y8" s="582"/>
      <c r="Z8" s="94"/>
      <c r="AA8" s="94"/>
      <c r="AB8" s="94"/>
    </row>
    <row r="9" spans="1:35" s="83" customFormat="1" ht="21" customHeight="1">
      <c r="A9" s="583"/>
      <c r="B9" s="584"/>
      <c r="C9" s="583" t="s">
        <v>22</v>
      </c>
      <c r="D9" s="535">
        <v>55.01</v>
      </c>
      <c r="E9" s="536">
        <v>47.37</v>
      </c>
      <c r="F9" s="535">
        <v>56.2</v>
      </c>
      <c r="G9" s="536">
        <v>45.44</v>
      </c>
      <c r="H9" s="535">
        <v>41.2</v>
      </c>
      <c r="I9" s="536">
        <v>37.53</v>
      </c>
      <c r="J9" s="535">
        <v>59.96</v>
      </c>
      <c r="K9" s="536">
        <v>37.15</v>
      </c>
      <c r="L9" s="535">
        <v>44.48</v>
      </c>
      <c r="M9" s="536">
        <v>38.81</v>
      </c>
      <c r="N9" s="535">
        <v>63.07</v>
      </c>
      <c r="O9" s="536">
        <v>56.33</v>
      </c>
      <c r="P9" s="535">
        <v>51.8</v>
      </c>
      <c r="Q9" s="536">
        <v>54.41</v>
      </c>
      <c r="R9" s="535">
        <v>60.81</v>
      </c>
      <c r="S9" s="536">
        <v>58.77</v>
      </c>
      <c r="T9" s="535">
        <v>54.07</v>
      </c>
      <c r="U9" s="536">
        <f t="shared" si="0"/>
        <v>46.976249999999993</v>
      </c>
      <c r="V9" s="373">
        <f t="shared" si="1"/>
        <v>-7.0937500000000071</v>
      </c>
      <c r="W9" s="580"/>
      <c r="X9" s="581"/>
      <c r="Y9" s="582"/>
      <c r="Z9" s="94"/>
      <c r="AA9" s="94"/>
      <c r="AB9" s="94"/>
    </row>
    <row r="10" spans="1:35" ht="21" customHeight="1">
      <c r="A10" s="640">
        <v>1</v>
      </c>
      <c r="B10" s="641" t="s">
        <v>25</v>
      </c>
      <c r="C10" s="642" t="s">
        <v>26</v>
      </c>
      <c r="D10" s="588">
        <v>45.14</v>
      </c>
      <c r="E10" s="589">
        <v>53.43</v>
      </c>
      <c r="F10" s="588">
        <v>59.14</v>
      </c>
      <c r="G10" s="589">
        <v>56.57</v>
      </c>
      <c r="H10" s="588">
        <v>51.43</v>
      </c>
      <c r="I10" s="589">
        <v>68.569999999999993</v>
      </c>
      <c r="J10" s="588">
        <v>73.569999999999993</v>
      </c>
      <c r="K10" s="589">
        <v>50</v>
      </c>
      <c r="L10" s="588">
        <v>40.36</v>
      </c>
      <c r="M10" s="589">
        <v>40.93</v>
      </c>
      <c r="N10" s="588">
        <v>66.13</v>
      </c>
      <c r="O10" s="589">
        <v>65.14</v>
      </c>
      <c r="P10" s="588">
        <v>52.86</v>
      </c>
      <c r="Q10" s="589">
        <v>68.569999999999993</v>
      </c>
      <c r="R10" s="588">
        <v>64.569999999999993</v>
      </c>
      <c r="S10" s="589">
        <v>66.86</v>
      </c>
      <c r="T10" s="590">
        <v>56.65</v>
      </c>
      <c r="U10" s="591">
        <f t="shared" si="0"/>
        <v>58.758749999999999</v>
      </c>
      <c r="V10" s="629">
        <f t="shared" si="1"/>
        <v>2.1087500000000006</v>
      </c>
      <c r="W10" s="592">
        <v>8</v>
      </c>
      <c r="X10" s="593">
        <v>8</v>
      </c>
      <c r="Y10" s="594">
        <v>8</v>
      </c>
    </row>
    <row r="11" spans="1:35" ht="21" customHeight="1">
      <c r="A11" s="643">
        <v>2</v>
      </c>
      <c r="B11" s="644" t="s">
        <v>27</v>
      </c>
      <c r="C11" s="645" t="s">
        <v>28</v>
      </c>
      <c r="D11" s="90">
        <v>32</v>
      </c>
      <c r="E11" s="596">
        <v>49.6</v>
      </c>
      <c r="F11" s="90">
        <v>35.33</v>
      </c>
      <c r="G11" s="596">
        <v>45.6</v>
      </c>
      <c r="H11" s="90">
        <v>30</v>
      </c>
      <c r="I11" s="596">
        <v>54</v>
      </c>
      <c r="J11" s="90">
        <v>38.33</v>
      </c>
      <c r="K11" s="596">
        <v>61</v>
      </c>
      <c r="L11" s="90">
        <v>29.17</v>
      </c>
      <c r="M11" s="596">
        <v>48.3</v>
      </c>
      <c r="N11" s="90">
        <v>39.799999999999997</v>
      </c>
      <c r="O11" s="596">
        <v>65.599999999999994</v>
      </c>
      <c r="P11" s="90">
        <v>28.33</v>
      </c>
      <c r="Q11" s="596">
        <v>64</v>
      </c>
      <c r="R11" s="90">
        <v>33.33</v>
      </c>
      <c r="S11" s="596">
        <v>73.599999999999994</v>
      </c>
      <c r="T11" s="541">
        <v>33.286249999999995</v>
      </c>
      <c r="U11" s="542">
        <f t="shared" si="0"/>
        <v>57.712500000000006</v>
      </c>
      <c r="V11" s="394">
        <f t="shared" si="1"/>
        <v>24.42625000000001</v>
      </c>
      <c r="W11" s="597">
        <v>8</v>
      </c>
      <c r="X11" s="598">
        <v>8</v>
      </c>
      <c r="Y11" s="599">
        <v>8</v>
      </c>
    </row>
    <row r="12" spans="1:35" ht="21" customHeight="1">
      <c r="A12" s="643">
        <v>3</v>
      </c>
      <c r="B12" s="644" t="s">
        <v>51</v>
      </c>
      <c r="C12" s="645" t="s">
        <v>52</v>
      </c>
      <c r="D12" s="90">
        <v>51.15</v>
      </c>
      <c r="E12" s="596">
        <v>52.78</v>
      </c>
      <c r="F12" s="90">
        <v>54.16</v>
      </c>
      <c r="G12" s="596">
        <v>49.02</v>
      </c>
      <c r="H12" s="90">
        <v>33.590000000000003</v>
      </c>
      <c r="I12" s="596">
        <v>43.74</v>
      </c>
      <c r="J12" s="90">
        <v>56.26</v>
      </c>
      <c r="K12" s="596">
        <v>44.97</v>
      </c>
      <c r="L12" s="90">
        <v>41.66</v>
      </c>
      <c r="M12" s="596">
        <v>43.68</v>
      </c>
      <c r="N12" s="90">
        <v>63.9</v>
      </c>
      <c r="O12" s="596">
        <v>61.66</v>
      </c>
      <c r="P12" s="90">
        <v>50.61</v>
      </c>
      <c r="Q12" s="596">
        <v>59.75</v>
      </c>
      <c r="R12" s="90">
        <v>59.51</v>
      </c>
      <c r="S12" s="596">
        <v>62.84</v>
      </c>
      <c r="T12" s="541">
        <v>51.354999999999997</v>
      </c>
      <c r="U12" s="542">
        <f t="shared" si="0"/>
        <v>52.305000000000007</v>
      </c>
      <c r="V12" s="394">
        <f t="shared" si="1"/>
        <v>0.95000000000000995</v>
      </c>
      <c r="W12" s="597">
        <v>8</v>
      </c>
      <c r="X12" s="598">
        <v>8</v>
      </c>
      <c r="Y12" s="599">
        <v>8</v>
      </c>
      <c r="Z12" s="284"/>
      <c r="AA12" s="284"/>
      <c r="AB12" s="284"/>
      <c r="AC12" s="2"/>
      <c r="AD12" s="2"/>
      <c r="AE12" s="2"/>
      <c r="AF12" s="2"/>
      <c r="AG12" s="2"/>
      <c r="AH12" s="2"/>
      <c r="AI12" s="2"/>
    </row>
    <row r="13" spans="1:35" ht="21" customHeight="1">
      <c r="A13" s="643">
        <v>4</v>
      </c>
      <c r="B13" s="644" t="s">
        <v>109</v>
      </c>
      <c r="C13" s="645" t="s">
        <v>110</v>
      </c>
      <c r="D13" s="90">
        <v>49.45</v>
      </c>
      <c r="E13" s="596">
        <v>49.75</v>
      </c>
      <c r="F13" s="90">
        <v>51.6</v>
      </c>
      <c r="G13" s="596">
        <v>41.43</v>
      </c>
      <c r="H13" s="90">
        <v>29.69</v>
      </c>
      <c r="I13" s="596">
        <v>33.71</v>
      </c>
      <c r="J13" s="90">
        <v>48.88</v>
      </c>
      <c r="K13" s="596">
        <v>35.630000000000003</v>
      </c>
      <c r="L13" s="90">
        <v>35.56</v>
      </c>
      <c r="M13" s="596">
        <v>37.520000000000003</v>
      </c>
      <c r="N13" s="90">
        <v>51.83</v>
      </c>
      <c r="O13" s="596">
        <v>54.86</v>
      </c>
      <c r="P13" s="90">
        <v>46.75</v>
      </c>
      <c r="Q13" s="596">
        <v>53.48</v>
      </c>
      <c r="R13" s="90">
        <v>57.9</v>
      </c>
      <c r="S13" s="596">
        <v>57.57</v>
      </c>
      <c r="T13" s="541">
        <v>46.457499999999996</v>
      </c>
      <c r="U13" s="542">
        <f t="shared" si="0"/>
        <v>45.493750000000006</v>
      </c>
      <c r="V13" s="373">
        <f t="shared" si="1"/>
        <v>-0.96374999999999034</v>
      </c>
      <c r="W13" s="597">
        <v>1</v>
      </c>
      <c r="X13" s="598">
        <v>6</v>
      </c>
      <c r="Y13" s="599">
        <v>5</v>
      </c>
    </row>
    <row r="14" spans="1:35" ht="21" customHeight="1">
      <c r="A14" s="643">
        <v>5</v>
      </c>
      <c r="B14" s="644" t="s">
        <v>192</v>
      </c>
      <c r="C14" s="645" t="s">
        <v>193</v>
      </c>
      <c r="D14" s="90">
        <v>64</v>
      </c>
      <c r="E14" s="596">
        <v>46.87</v>
      </c>
      <c r="F14" s="90">
        <v>52</v>
      </c>
      <c r="G14" s="596">
        <v>44.52</v>
      </c>
      <c r="H14" s="90">
        <v>33.159999999999997</v>
      </c>
      <c r="I14" s="596">
        <v>30.87</v>
      </c>
      <c r="J14" s="90">
        <v>68.42</v>
      </c>
      <c r="K14" s="596">
        <v>33.909999999999997</v>
      </c>
      <c r="L14" s="90">
        <v>42.76</v>
      </c>
      <c r="M14" s="596">
        <v>33.83</v>
      </c>
      <c r="N14" s="90">
        <v>62.5</v>
      </c>
      <c r="O14" s="596">
        <v>57.39</v>
      </c>
      <c r="P14" s="90">
        <v>57.37</v>
      </c>
      <c r="Q14" s="596">
        <v>54.78</v>
      </c>
      <c r="R14" s="90">
        <v>66.53</v>
      </c>
      <c r="S14" s="596">
        <v>58.78</v>
      </c>
      <c r="T14" s="541">
        <v>55.842500000000001</v>
      </c>
      <c r="U14" s="542">
        <f t="shared" si="0"/>
        <v>45.118749999999991</v>
      </c>
      <c r="V14" s="373">
        <f t="shared" si="1"/>
        <v>-10.72375000000001</v>
      </c>
      <c r="W14" s="597">
        <v>3</v>
      </c>
      <c r="X14" s="598">
        <v>6</v>
      </c>
      <c r="Y14" s="599">
        <v>5</v>
      </c>
    </row>
    <row r="15" spans="1:35" ht="21" customHeight="1">
      <c r="A15" s="643">
        <v>6</v>
      </c>
      <c r="B15" s="644" t="s">
        <v>163</v>
      </c>
      <c r="C15" s="645" t="s">
        <v>164</v>
      </c>
      <c r="D15" s="95">
        <v>51.65</v>
      </c>
      <c r="E15" s="648">
        <v>43.52</v>
      </c>
      <c r="F15" s="95">
        <v>58.88</v>
      </c>
      <c r="G15" s="648">
        <v>43.82</v>
      </c>
      <c r="H15" s="95">
        <v>27.65</v>
      </c>
      <c r="I15" s="648">
        <v>29.02</v>
      </c>
      <c r="J15" s="95">
        <v>54.41</v>
      </c>
      <c r="K15" s="648">
        <v>31.67</v>
      </c>
      <c r="L15" s="95">
        <v>34.49</v>
      </c>
      <c r="M15" s="648">
        <v>35.64</v>
      </c>
      <c r="N15" s="95">
        <v>60.71</v>
      </c>
      <c r="O15" s="648">
        <v>58.67</v>
      </c>
      <c r="P15" s="95">
        <v>64.260000000000005</v>
      </c>
      <c r="Q15" s="540">
        <v>50.3</v>
      </c>
      <c r="R15" s="95">
        <v>66.94</v>
      </c>
      <c r="S15" s="648">
        <v>60.12</v>
      </c>
      <c r="T15" s="541">
        <v>52.373750000000001</v>
      </c>
      <c r="U15" s="542">
        <f t="shared" si="0"/>
        <v>44.095000000000006</v>
      </c>
      <c r="V15" s="373">
        <f t="shared" si="1"/>
        <v>-8.2787499999999952</v>
      </c>
      <c r="W15" s="597">
        <v>2</v>
      </c>
      <c r="X15" s="598">
        <v>3</v>
      </c>
      <c r="Y15" s="599">
        <v>2</v>
      </c>
      <c r="Z15" s="284"/>
      <c r="AA15" s="284"/>
      <c r="AB15" s="284"/>
      <c r="AC15" s="2"/>
      <c r="AD15" s="2"/>
      <c r="AE15" s="2"/>
      <c r="AF15" s="2"/>
      <c r="AG15" s="2"/>
      <c r="AH15" s="2"/>
      <c r="AI15" s="2"/>
    </row>
    <row r="16" spans="1:35" ht="21" customHeight="1">
      <c r="A16" s="643">
        <v>7</v>
      </c>
      <c r="B16" s="644" t="s">
        <v>181</v>
      </c>
      <c r="C16" s="645" t="s">
        <v>182</v>
      </c>
      <c r="D16" s="90">
        <v>49.43</v>
      </c>
      <c r="E16" s="596">
        <v>41.26</v>
      </c>
      <c r="F16" s="90">
        <v>57.71</v>
      </c>
      <c r="G16" s="596">
        <v>40.950000000000003</v>
      </c>
      <c r="H16" s="90">
        <v>28.93</v>
      </c>
      <c r="I16" s="596">
        <v>29.87</v>
      </c>
      <c r="J16" s="90">
        <v>51.43</v>
      </c>
      <c r="K16" s="596">
        <v>29.21</v>
      </c>
      <c r="L16" s="90">
        <v>36.07</v>
      </c>
      <c r="M16" s="596">
        <v>34.130000000000003</v>
      </c>
      <c r="N16" s="90">
        <v>63.09</v>
      </c>
      <c r="O16" s="596">
        <v>51.37</v>
      </c>
      <c r="P16" s="90">
        <v>57.14</v>
      </c>
      <c r="Q16" s="596">
        <v>55.26</v>
      </c>
      <c r="R16" s="90">
        <v>67.430000000000007</v>
      </c>
      <c r="S16" s="596">
        <v>59.37</v>
      </c>
      <c r="T16" s="541">
        <v>51.403750000000002</v>
      </c>
      <c r="U16" s="542">
        <f t="shared" si="0"/>
        <v>42.677500000000002</v>
      </c>
      <c r="V16" s="373">
        <f t="shared" si="1"/>
        <v>-8.7262500000000003</v>
      </c>
      <c r="W16" s="597">
        <v>2</v>
      </c>
      <c r="X16" s="598">
        <v>2</v>
      </c>
      <c r="Y16" s="599">
        <v>2</v>
      </c>
      <c r="Z16" s="284"/>
      <c r="AA16" s="284"/>
      <c r="AB16" s="284"/>
      <c r="AC16" s="2"/>
      <c r="AD16" s="2"/>
      <c r="AE16" s="2"/>
      <c r="AF16" s="2"/>
      <c r="AG16" s="2"/>
      <c r="AH16" s="2"/>
      <c r="AI16" s="2"/>
    </row>
    <row r="17" spans="1:35" ht="21" customHeight="1">
      <c r="A17" s="643">
        <v>8</v>
      </c>
      <c r="B17" s="644" t="s">
        <v>210</v>
      </c>
      <c r="C17" s="645" t="s">
        <v>211</v>
      </c>
      <c r="D17" s="90">
        <v>56.15</v>
      </c>
      <c r="E17" s="596">
        <v>44.08</v>
      </c>
      <c r="F17" s="90">
        <v>58.62</v>
      </c>
      <c r="G17" s="596">
        <v>41.67</v>
      </c>
      <c r="H17" s="90">
        <v>41.73</v>
      </c>
      <c r="I17" s="596">
        <v>33.85</v>
      </c>
      <c r="J17" s="90">
        <v>68.650000000000006</v>
      </c>
      <c r="K17" s="596">
        <v>29.58</v>
      </c>
      <c r="L17" s="90">
        <v>48.37</v>
      </c>
      <c r="M17" s="596">
        <v>34.75</v>
      </c>
      <c r="N17" s="90">
        <v>65.510000000000005</v>
      </c>
      <c r="O17" s="596">
        <v>50.83</v>
      </c>
      <c r="P17" s="90">
        <v>62.12</v>
      </c>
      <c r="Q17" s="596">
        <v>52.29</v>
      </c>
      <c r="R17" s="90">
        <v>53.38</v>
      </c>
      <c r="S17" s="596">
        <v>51.33</v>
      </c>
      <c r="T17" s="541">
        <v>56.816250000000004</v>
      </c>
      <c r="U17" s="542">
        <f t="shared" si="0"/>
        <v>42.297499999999999</v>
      </c>
      <c r="V17" s="373">
        <f t="shared" si="1"/>
        <v>-14.518750000000004</v>
      </c>
      <c r="W17" s="597">
        <v>0</v>
      </c>
      <c r="X17" s="598">
        <v>2</v>
      </c>
      <c r="Y17" s="599">
        <v>1</v>
      </c>
    </row>
    <row r="18" spans="1:35" ht="21" customHeight="1">
      <c r="A18" s="643">
        <v>9</v>
      </c>
      <c r="B18" s="644" t="s">
        <v>190</v>
      </c>
      <c r="C18" s="645" t="s">
        <v>191</v>
      </c>
      <c r="D18" s="90">
        <v>64.150000000000006</v>
      </c>
      <c r="E18" s="596">
        <v>42.29</v>
      </c>
      <c r="F18" s="86">
        <v>53.69</v>
      </c>
      <c r="G18" s="596">
        <v>38.86</v>
      </c>
      <c r="H18" s="90">
        <v>79.42</v>
      </c>
      <c r="I18" s="596">
        <v>32.86</v>
      </c>
      <c r="J18" s="90">
        <v>80</v>
      </c>
      <c r="K18" s="596">
        <v>26.43</v>
      </c>
      <c r="L18" s="90">
        <v>39.42</v>
      </c>
      <c r="M18" s="596">
        <v>34</v>
      </c>
      <c r="N18" s="90">
        <v>66.25</v>
      </c>
      <c r="O18" s="596">
        <v>52.57</v>
      </c>
      <c r="P18" s="90">
        <v>46.15</v>
      </c>
      <c r="Q18" s="596">
        <v>55</v>
      </c>
      <c r="R18" s="90">
        <v>58.46</v>
      </c>
      <c r="S18" s="596">
        <v>51.43</v>
      </c>
      <c r="T18" s="541">
        <v>60.942499999999995</v>
      </c>
      <c r="U18" s="542">
        <f t="shared" si="0"/>
        <v>41.68</v>
      </c>
      <c r="V18" s="373">
        <f t="shared" si="1"/>
        <v>-19.262499999999996</v>
      </c>
      <c r="W18" s="597">
        <v>1</v>
      </c>
      <c r="X18" s="598">
        <v>1</v>
      </c>
      <c r="Y18" s="599">
        <v>1</v>
      </c>
    </row>
    <row r="19" spans="1:35" s="103" customFormat="1" ht="21" customHeight="1">
      <c r="A19" s="643">
        <v>10</v>
      </c>
      <c r="B19" s="644" t="s">
        <v>246</v>
      </c>
      <c r="C19" s="645" t="s">
        <v>247</v>
      </c>
      <c r="D19" s="90">
        <v>55.75</v>
      </c>
      <c r="E19" s="596">
        <v>40.46</v>
      </c>
      <c r="F19" s="90">
        <v>59</v>
      </c>
      <c r="G19" s="596">
        <v>37.54</v>
      </c>
      <c r="H19" s="90">
        <v>56.56</v>
      </c>
      <c r="I19" s="596">
        <v>31.15</v>
      </c>
      <c r="J19" s="90">
        <v>54.38</v>
      </c>
      <c r="K19" s="596">
        <v>31.15</v>
      </c>
      <c r="L19" s="90">
        <v>30.94</v>
      </c>
      <c r="M19" s="596">
        <v>32</v>
      </c>
      <c r="N19" s="90">
        <v>54.81</v>
      </c>
      <c r="O19" s="596">
        <v>50.77</v>
      </c>
      <c r="P19" s="90">
        <v>58.75</v>
      </c>
      <c r="Q19" s="596">
        <v>50</v>
      </c>
      <c r="R19" s="90">
        <v>57.5</v>
      </c>
      <c r="S19" s="596">
        <v>50.46</v>
      </c>
      <c r="T19" s="541">
        <v>53.46125</v>
      </c>
      <c r="U19" s="542">
        <f t="shared" si="0"/>
        <v>40.441250000000004</v>
      </c>
      <c r="V19" s="373">
        <f t="shared" si="1"/>
        <v>-13.019999999999996</v>
      </c>
      <c r="W19" s="597">
        <v>0</v>
      </c>
      <c r="X19" s="598">
        <v>0</v>
      </c>
      <c r="Y19" s="599">
        <v>0</v>
      </c>
      <c r="Z19" s="667"/>
      <c r="AA19" s="667"/>
      <c r="AB19" s="667"/>
    </row>
    <row r="20" spans="1:35" s="101" customFormat="1" ht="21" customHeight="1">
      <c r="A20" s="643">
        <v>11</v>
      </c>
      <c r="B20" s="644" t="s">
        <v>254</v>
      </c>
      <c r="C20" s="645" t="s">
        <v>255</v>
      </c>
      <c r="D20" s="90">
        <v>62.13</v>
      </c>
      <c r="E20" s="596">
        <v>41.3</v>
      </c>
      <c r="F20" s="90">
        <v>57.2</v>
      </c>
      <c r="G20" s="596">
        <v>40.07</v>
      </c>
      <c r="H20" s="90">
        <v>53.67</v>
      </c>
      <c r="I20" s="596">
        <v>30.83</v>
      </c>
      <c r="J20" s="90">
        <v>51.89</v>
      </c>
      <c r="K20" s="596">
        <v>27.22</v>
      </c>
      <c r="L20" s="90">
        <v>54.94</v>
      </c>
      <c r="M20" s="596">
        <v>31.56</v>
      </c>
      <c r="N20" s="90">
        <v>56.69</v>
      </c>
      <c r="O20" s="596">
        <v>50.3</v>
      </c>
      <c r="P20" s="90">
        <v>45.78</v>
      </c>
      <c r="Q20" s="596">
        <v>47.41</v>
      </c>
      <c r="R20" s="90">
        <v>59.47</v>
      </c>
      <c r="S20" s="596">
        <v>52.59</v>
      </c>
      <c r="T20" s="541">
        <v>55.221250000000012</v>
      </c>
      <c r="U20" s="536">
        <f t="shared" si="0"/>
        <v>40.160000000000011</v>
      </c>
      <c r="V20" s="373">
        <f t="shared" si="1"/>
        <v>-15.061250000000001</v>
      </c>
      <c r="W20" s="597">
        <v>0</v>
      </c>
      <c r="X20" s="598">
        <v>1</v>
      </c>
      <c r="Y20" s="599">
        <v>0</v>
      </c>
      <c r="Z20" s="210"/>
      <c r="AA20" s="210"/>
      <c r="AB20" s="210"/>
    </row>
    <row r="21" spans="1:35" s="101" customFormat="1" ht="21" customHeight="1">
      <c r="A21" s="649">
        <v>12</v>
      </c>
      <c r="B21" s="646" t="s">
        <v>258</v>
      </c>
      <c r="C21" s="647" t="s">
        <v>259</v>
      </c>
      <c r="D21" s="106">
        <v>63.58</v>
      </c>
      <c r="E21" s="619">
        <v>34.25</v>
      </c>
      <c r="F21" s="106">
        <v>55.89</v>
      </c>
      <c r="G21" s="619">
        <v>36.25</v>
      </c>
      <c r="H21" s="106">
        <v>41.45</v>
      </c>
      <c r="I21" s="619">
        <v>23.75</v>
      </c>
      <c r="J21" s="106">
        <v>62.37</v>
      </c>
      <c r="K21" s="619">
        <v>23.75</v>
      </c>
      <c r="L21" s="106">
        <v>47.53</v>
      </c>
      <c r="M21" s="619">
        <v>33.44</v>
      </c>
      <c r="N21" s="106">
        <v>64.510000000000005</v>
      </c>
      <c r="O21" s="619">
        <v>45.5</v>
      </c>
      <c r="P21" s="106">
        <v>58.68</v>
      </c>
      <c r="Q21" s="619">
        <v>42.5</v>
      </c>
      <c r="R21" s="106">
        <v>63.37</v>
      </c>
      <c r="S21" s="619">
        <v>46.5</v>
      </c>
      <c r="T21" s="553">
        <v>57.172499999999999</v>
      </c>
      <c r="U21" s="650">
        <f t="shared" si="0"/>
        <v>35.7425</v>
      </c>
      <c r="V21" s="620">
        <f t="shared" si="1"/>
        <v>-21.43</v>
      </c>
      <c r="W21" s="621">
        <v>0</v>
      </c>
      <c r="X21" s="622">
        <v>0</v>
      </c>
      <c r="Y21" s="623">
        <v>0</v>
      </c>
      <c r="Z21" s="210"/>
      <c r="AA21" s="210"/>
      <c r="AB21" s="210"/>
    </row>
    <row r="22" spans="1:35" ht="24" customHeight="1">
      <c r="A22" s="938" t="s">
        <v>387</v>
      </c>
      <c r="B22" s="938"/>
      <c r="C22" s="938"/>
      <c r="D22" s="605">
        <f>SUM(D10:D21)/12</f>
        <v>53.715000000000003</v>
      </c>
      <c r="E22" s="606">
        <f t="shared" ref="E22:S22" si="2">SUM(E10:E21)/12</f>
        <v>44.965833333333329</v>
      </c>
      <c r="F22" s="605">
        <f t="shared" si="2"/>
        <v>54.435000000000002</v>
      </c>
      <c r="G22" s="606">
        <f t="shared" si="2"/>
        <v>43.025000000000006</v>
      </c>
      <c r="H22" s="605">
        <f t="shared" si="2"/>
        <v>42.273333333333333</v>
      </c>
      <c r="I22" s="606">
        <f t="shared" si="2"/>
        <v>36.851666666666667</v>
      </c>
      <c r="J22" s="605">
        <f t="shared" si="2"/>
        <v>59.049166666666672</v>
      </c>
      <c r="K22" s="606">
        <f t="shared" si="2"/>
        <v>35.376666666666665</v>
      </c>
      <c r="L22" s="605">
        <f t="shared" si="2"/>
        <v>40.105833333333329</v>
      </c>
      <c r="M22" s="606">
        <f t="shared" si="2"/>
        <v>36.648333333333333</v>
      </c>
      <c r="N22" s="605">
        <f t="shared" si="2"/>
        <v>59.644166666666671</v>
      </c>
      <c r="O22" s="606">
        <f t="shared" si="2"/>
        <v>55.388333333333328</v>
      </c>
      <c r="P22" s="605">
        <f t="shared" si="2"/>
        <v>52.399999999999984</v>
      </c>
      <c r="Q22" s="606">
        <f t="shared" si="2"/>
        <v>54.445</v>
      </c>
      <c r="R22" s="605">
        <f t="shared" si="2"/>
        <v>59.032500000000006</v>
      </c>
      <c r="S22" s="606">
        <f t="shared" si="2"/>
        <v>57.620833333333337</v>
      </c>
      <c r="T22" s="605">
        <f t="shared" ref="T22:U22" si="3">SUM(T10:T21)/12</f>
        <v>52.581875000000004</v>
      </c>
      <c r="U22" s="607">
        <f t="shared" si="3"/>
        <v>45.540208333333339</v>
      </c>
      <c r="V22" s="620">
        <f t="shared" si="1"/>
        <v>-7.0416666666666643</v>
      </c>
      <c r="W22" s="624"/>
      <c r="X22" s="625"/>
      <c r="Y22" s="626"/>
      <c r="Z22" s="284"/>
      <c r="AA22" s="284"/>
      <c r="AB22" s="284"/>
      <c r="AC22" s="2"/>
      <c r="AD22" s="2"/>
      <c r="AE22" s="2"/>
      <c r="AF22" s="2"/>
      <c r="AG22" s="2"/>
      <c r="AH22" s="2"/>
      <c r="AI22" s="2"/>
    </row>
    <row r="23" spans="1:35">
      <c r="T23" s="426"/>
    </row>
    <row r="24" spans="1:35">
      <c r="T24" s="426"/>
    </row>
    <row r="25" spans="1:35">
      <c r="T25" s="426"/>
    </row>
    <row r="26" spans="1:35" s="235" customFormat="1">
      <c r="A26" s="12"/>
      <c r="B26" s="108"/>
      <c r="C26" s="12"/>
      <c r="D26" s="109"/>
      <c r="E26" s="110"/>
      <c r="F26" s="109"/>
      <c r="G26" s="110"/>
      <c r="H26" s="109"/>
      <c r="I26" s="110"/>
      <c r="J26" s="109"/>
      <c r="K26" s="110"/>
      <c r="L26" s="109"/>
      <c r="M26" s="110"/>
      <c r="N26" s="109"/>
      <c r="O26" s="110"/>
      <c r="P26" s="109"/>
      <c r="Q26" s="110"/>
      <c r="R26" s="109"/>
      <c r="S26" s="110"/>
      <c r="T26" s="426"/>
      <c r="U26" s="110"/>
      <c r="Z26" s="94"/>
      <c r="AA26" s="94"/>
      <c r="AB26" s="94"/>
      <c r="AC26" s="12"/>
      <c r="AD26" s="12"/>
      <c r="AE26" s="12"/>
      <c r="AF26" s="12"/>
      <c r="AG26" s="12"/>
      <c r="AH26" s="12"/>
      <c r="AI26" s="12"/>
    </row>
    <row r="27" spans="1:35">
      <c r="T27" s="426"/>
    </row>
    <row r="28" spans="1:35">
      <c r="T28" s="426"/>
    </row>
    <row r="29" spans="1:35">
      <c r="T29" s="426"/>
    </row>
    <row r="30" spans="1:35">
      <c r="T30" s="426"/>
    </row>
    <row r="31" spans="1:35">
      <c r="T31" s="426"/>
    </row>
    <row r="32" spans="1:35" s="292" customFormat="1">
      <c r="A32" s="12"/>
      <c r="B32" s="108"/>
      <c r="C32" s="12"/>
      <c r="D32" s="109"/>
      <c r="E32" s="110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110"/>
      <c r="R32" s="109"/>
      <c r="S32" s="110"/>
      <c r="T32" s="426"/>
      <c r="U32" s="110"/>
      <c r="V32" s="235"/>
      <c r="W32" s="235"/>
      <c r="X32" s="235"/>
      <c r="Y32" s="235"/>
      <c r="Z32" s="94"/>
      <c r="AA32" s="94"/>
      <c r="AB32" s="94"/>
      <c r="AC32" s="12"/>
      <c r="AD32" s="12"/>
      <c r="AE32" s="12"/>
      <c r="AF32" s="12"/>
      <c r="AG32" s="12"/>
      <c r="AH32" s="12"/>
      <c r="AI32" s="12"/>
    </row>
    <row r="33" spans="1:35" s="292" customFormat="1">
      <c r="A33" s="12"/>
      <c r="B33" s="108"/>
      <c r="C33" s="12"/>
      <c r="D33" s="109"/>
      <c r="E33" s="110"/>
      <c r="F33" s="109"/>
      <c r="G33" s="110"/>
      <c r="H33" s="109"/>
      <c r="I33" s="110"/>
      <c r="J33" s="109"/>
      <c r="K33" s="110"/>
      <c r="L33" s="109"/>
      <c r="M33" s="110"/>
      <c r="N33" s="109"/>
      <c r="O33" s="110"/>
      <c r="P33" s="109"/>
      <c r="Q33" s="110"/>
      <c r="R33" s="109"/>
      <c r="S33" s="110"/>
      <c r="T33" s="426"/>
      <c r="U33" s="110"/>
      <c r="V33" s="235"/>
      <c r="W33" s="235"/>
      <c r="X33" s="235"/>
      <c r="Y33" s="235"/>
      <c r="Z33" s="94"/>
      <c r="AA33" s="94"/>
      <c r="AB33" s="94"/>
      <c r="AC33" s="12"/>
      <c r="AD33" s="12"/>
      <c r="AE33" s="12"/>
      <c r="AF33" s="12"/>
      <c r="AG33" s="12"/>
      <c r="AH33" s="12"/>
      <c r="AI33" s="12"/>
    </row>
    <row r="34" spans="1:35" s="292" customFormat="1">
      <c r="A34" s="12"/>
      <c r="B34" s="108"/>
      <c r="C34" s="12"/>
      <c r="D34" s="109"/>
      <c r="E34" s="110"/>
      <c r="F34" s="109"/>
      <c r="G34" s="110"/>
      <c r="H34" s="109"/>
      <c r="I34" s="110"/>
      <c r="J34" s="109"/>
      <c r="K34" s="110"/>
      <c r="L34" s="109"/>
      <c r="M34" s="110"/>
      <c r="N34" s="109"/>
      <c r="O34" s="110"/>
      <c r="P34" s="109"/>
      <c r="Q34" s="110"/>
      <c r="R34" s="109"/>
      <c r="S34" s="110"/>
      <c r="T34" s="426"/>
      <c r="U34" s="110"/>
      <c r="V34" s="235"/>
      <c r="W34" s="235"/>
      <c r="X34" s="235"/>
      <c r="Y34" s="235"/>
      <c r="Z34" s="94"/>
      <c r="AA34" s="94"/>
      <c r="AB34" s="94"/>
      <c r="AC34" s="12"/>
      <c r="AD34" s="12"/>
      <c r="AE34" s="12"/>
      <c r="AF34" s="12"/>
      <c r="AG34" s="12"/>
      <c r="AH34" s="12"/>
      <c r="AI34" s="12"/>
    </row>
    <row r="35" spans="1:35" s="292" customFormat="1">
      <c r="A35" s="12"/>
      <c r="B35" s="108"/>
      <c r="C35" s="12"/>
      <c r="D35" s="109"/>
      <c r="E35" s="110"/>
      <c r="F35" s="109"/>
      <c r="G35" s="110"/>
      <c r="H35" s="109"/>
      <c r="I35" s="110"/>
      <c r="J35" s="109"/>
      <c r="K35" s="110"/>
      <c r="L35" s="109"/>
      <c r="M35" s="110"/>
      <c r="N35" s="109"/>
      <c r="O35" s="110"/>
      <c r="P35" s="109"/>
      <c r="Q35" s="110"/>
      <c r="R35" s="109"/>
      <c r="S35" s="110"/>
      <c r="U35" s="110"/>
      <c r="V35" s="235"/>
      <c r="W35" s="235"/>
      <c r="X35" s="235"/>
      <c r="Y35" s="235"/>
      <c r="Z35" s="94"/>
      <c r="AA35" s="94"/>
      <c r="AB35" s="94"/>
      <c r="AC35" s="12"/>
      <c r="AD35" s="12"/>
      <c r="AE35" s="12"/>
      <c r="AF35" s="12"/>
      <c r="AG35" s="12"/>
      <c r="AH35" s="12"/>
      <c r="AI35" s="12"/>
    </row>
    <row r="36" spans="1:35" s="292" customFormat="1">
      <c r="A36" s="12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U36" s="110"/>
      <c r="V36" s="235"/>
      <c r="W36" s="235"/>
      <c r="X36" s="235"/>
      <c r="Y36" s="235"/>
      <c r="Z36" s="94"/>
      <c r="AA36" s="94"/>
      <c r="AB36" s="94"/>
      <c r="AC36" s="12"/>
      <c r="AD36" s="12"/>
      <c r="AE36" s="12"/>
      <c r="AF36" s="12"/>
      <c r="AG36" s="12"/>
      <c r="AH36" s="12"/>
      <c r="AI36" s="12"/>
    </row>
    <row r="37" spans="1:35" s="292" customFormat="1">
      <c r="A37" s="12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U37" s="110"/>
      <c r="V37" s="235"/>
      <c r="W37" s="235"/>
      <c r="X37" s="235"/>
      <c r="Y37" s="235"/>
      <c r="Z37" s="94"/>
      <c r="AA37" s="94"/>
      <c r="AB37" s="94"/>
      <c r="AC37" s="12"/>
      <c r="AD37" s="12"/>
      <c r="AE37" s="12"/>
      <c r="AF37" s="12"/>
      <c r="AG37" s="12"/>
      <c r="AH37" s="12"/>
      <c r="AI37" s="12"/>
    </row>
    <row r="38" spans="1:35" s="292" customFormat="1">
      <c r="A38" s="12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U38" s="110"/>
      <c r="V38" s="235"/>
      <c r="W38" s="235"/>
      <c r="X38" s="235"/>
      <c r="Y38" s="235"/>
      <c r="Z38" s="94"/>
      <c r="AA38" s="94"/>
      <c r="AB38" s="94"/>
      <c r="AC38" s="12"/>
      <c r="AD38" s="12"/>
      <c r="AE38" s="12"/>
      <c r="AF38" s="12"/>
      <c r="AG38" s="12"/>
      <c r="AH38" s="12"/>
      <c r="AI38" s="12"/>
    </row>
    <row r="39" spans="1:35" s="292" customFormat="1">
      <c r="A39" s="12"/>
      <c r="B39" s="108"/>
      <c r="C39" s="12"/>
      <c r="D39" s="109"/>
      <c r="E39" s="110"/>
      <c r="F39" s="109"/>
      <c r="G39" s="110"/>
      <c r="H39" s="109"/>
      <c r="I39" s="110"/>
      <c r="J39" s="109"/>
      <c r="K39" s="110"/>
      <c r="L39" s="109"/>
      <c r="M39" s="110"/>
      <c r="N39" s="109"/>
      <c r="O39" s="110"/>
      <c r="P39" s="109"/>
      <c r="Q39" s="110"/>
      <c r="R39" s="109"/>
      <c r="S39" s="110"/>
      <c r="U39" s="110"/>
      <c r="V39" s="235"/>
      <c r="W39" s="235"/>
      <c r="X39" s="235"/>
      <c r="Y39" s="235"/>
      <c r="Z39" s="94"/>
      <c r="AA39" s="94"/>
      <c r="AB39" s="94"/>
      <c r="AC39" s="12"/>
      <c r="AD39" s="12"/>
      <c r="AE39" s="12"/>
      <c r="AF39" s="12"/>
      <c r="AG39" s="12"/>
      <c r="AH39" s="12"/>
      <c r="AI39" s="12"/>
    </row>
  </sheetData>
  <mergeCells count="17">
    <mergeCell ref="T5:U5"/>
    <mergeCell ref="W5:Y5"/>
    <mergeCell ref="A1:Y1"/>
    <mergeCell ref="A2:Y2"/>
    <mergeCell ref="A3:Y3"/>
    <mergeCell ref="A4:Y4"/>
    <mergeCell ref="A5:A6"/>
    <mergeCell ref="C5:C6"/>
    <mergeCell ref="D5:E5"/>
    <mergeCell ref="F5:G5"/>
    <mergeCell ref="H5:I5"/>
    <mergeCell ref="J5:K5"/>
    <mergeCell ref="A22:C22"/>
    <mergeCell ref="L5:M5"/>
    <mergeCell ref="N5:O5"/>
    <mergeCell ref="P5:Q5"/>
    <mergeCell ref="R5:S5"/>
  </mergeCells>
  <pageMargins left="0.19685039370078741" right="0.39370078740157483" top="1.0236220472440944" bottom="0.31496062992125984" header="0.31496062992125984" footer="0.31496062992125984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9"/>
  <sheetViews>
    <sheetView view="pageBreakPreview" topLeftCell="A16" zoomScaleNormal="110" zoomScaleSheetLayoutView="100" workbookViewId="0">
      <selection sqref="A1:Y25"/>
    </sheetView>
  </sheetViews>
  <sheetFormatPr defaultRowHeight="18.75"/>
  <cols>
    <col min="1" max="1" width="3.625" style="12" customWidth="1"/>
    <col min="2" max="2" width="0.125" style="108" hidden="1" customWidth="1"/>
    <col min="3" max="3" width="17.25" style="12" bestFit="1" customWidth="1"/>
    <col min="4" max="4" width="5.25" style="109" bestFit="1" customWidth="1"/>
    <col min="5" max="5" width="5.875" style="110" bestFit="1" customWidth="1"/>
    <col min="6" max="6" width="5.25" style="109" bestFit="1" customWidth="1"/>
    <col min="7" max="7" width="5.875" style="110" bestFit="1" customWidth="1"/>
    <col min="8" max="8" width="5.25" style="109" bestFit="1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4.5" style="235" bestFit="1" customWidth="1"/>
    <col min="23" max="23" width="5" style="235" bestFit="1" customWidth="1"/>
    <col min="24" max="24" width="5.25" style="235" bestFit="1" customWidth="1"/>
    <col min="25" max="25" width="6.625" style="235" bestFit="1" customWidth="1"/>
    <col min="26" max="28" width="5.625" style="94" customWidth="1"/>
    <col min="29" max="31" width="5.625" style="12" customWidth="1"/>
    <col min="32" max="16384" width="9" style="12"/>
  </cols>
  <sheetData>
    <row r="1" spans="1:35" s="2" customFormat="1" ht="21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284"/>
      <c r="AA1" s="284"/>
      <c r="AB1" s="284"/>
    </row>
    <row r="2" spans="1:35" s="2" customFormat="1" ht="21" customHeight="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284"/>
      <c r="AA2" s="284"/>
      <c r="AB2" s="284"/>
    </row>
    <row r="3" spans="1:35" s="4" customFormat="1" ht="21.75" customHeight="1">
      <c r="A3" s="861" t="s">
        <v>329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665"/>
      <c r="AA3" s="665"/>
      <c r="AB3" s="665"/>
    </row>
    <row r="4" spans="1:35" ht="20.25" customHeight="1">
      <c r="A4" s="951" t="s">
        <v>394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</row>
    <row r="5" spans="1:35" ht="21" customHeight="1">
      <c r="A5" s="945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389</v>
      </c>
      <c r="S5" s="857"/>
      <c r="T5" s="858" t="s">
        <v>282</v>
      </c>
      <c r="U5" s="858"/>
      <c r="V5" s="525" t="s">
        <v>6</v>
      </c>
      <c r="W5" s="859" t="s">
        <v>341</v>
      </c>
      <c r="X5" s="859"/>
      <c r="Y5" s="859"/>
    </row>
    <row r="6" spans="1:35" ht="21" customHeight="1">
      <c r="A6" s="946"/>
      <c r="B6" s="350" t="s">
        <v>15</v>
      </c>
      <c r="C6" s="926"/>
      <c r="D6" s="351" t="s">
        <v>16</v>
      </c>
      <c r="E6" s="352" t="s">
        <v>17</v>
      </c>
      <c r="F6" s="351" t="s">
        <v>16</v>
      </c>
      <c r="G6" s="352" t="s">
        <v>17</v>
      </c>
      <c r="H6" s="351" t="s">
        <v>16</v>
      </c>
      <c r="I6" s="352" t="s">
        <v>17</v>
      </c>
      <c r="J6" s="351" t="s">
        <v>16</v>
      </c>
      <c r="K6" s="352" t="s">
        <v>17</v>
      </c>
      <c r="L6" s="351" t="s">
        <v>16</v>
      </c>
      <c r="M6" s="352" t="s">
        <v>17</v>
      </c>
      <c r="N6" s="351" t="s">
        <v>16</v>
      </c>
      <c r="O6" s="352" t="s">
        <v>17</v>
      </c>
      <c r="P6" s="351" t="s">
        <v>16</v>
      </c>
      <c r="Q6" s="352" t="s">
        <v>17</v>
      </c>
      <c r="R6" s="351" t="s">
        <v>16</v>
      </c>
      <c r="S6" s="352" t="s">
        <v>17</v>
      </c>
      <c r="T6" s="354" t="s">
        <v>300</v>
      </c>
      <c r="U6" s="355" t="s">
        <v>343</v>
      </c>
      <c r="V6" s="356" t="s">
        <v>18</v>
      </c>
      <c r="W6" s="613" t="s">
        <v>344</v>
      </c>
      <c r="X6" s="614" t="s">
        <v>345</v>
      </c>
      <c r="Y6" s="615" t="s">
        <v>346</v>
      </c>
    </row>
    <row r="7" spans="1:35" s="66" customFormat="1" ht="21" customHeight="1">
      <c r="A7" s="529"/>
      <c r="B7" s="571"/>
      <c r="C7" s="529" t="s">
        <v>21</v>
      </c>
      <c r="D7" s="528">
        <v>50.04</v>
      </c>
      <c r="E7" s="529">
        <v>45.68</v>
      </c>
      <c r="F7" s="528">
        <v>52.22</v>
      </c>
      <c r="G7" s="529">
        <v>44.22</v>
      </c>
      <c r="H7" s="528">
        <v>38.369999999999997</v>
      </c>
      <c r="I7" s="529">
        <v>36.99</v>
      </c>
      <c r="J7" s="530">
        <v>52.4</v>
      </c>
      <c r="K7" s="531">
        <v>35.770000000000003</v>
      </c>
      <c r="L7" s="528">
        <v>40.82</v>
      </c>
      <c r="M7" s="529">
        <v>37.46</v>
      </c>
      <c r="N7" s="528">
        <v>58.87</v>
      </c>
      <c r="O7" s="529">
        <v>54.84</v>
      </c>
      <c r="P7" s="528">
        <v>46.75</v>
      </c>
      <c r="Q7" s="529">
        <v>52.27</v>
      </c>
      <c r="R7" s="528">
        <v>55.38</v>
      </c>
      <c r="S7" s="529">
        <v>53.85</v>
      </c>
      <c r="T7" s="530">
        <v>49.36</v>
      </c>
      <c r="U7" s="531">
        <f t="shared" ref="U7:U20" si="0">SUM(E7+G7+I7+K7+M7+O7+Q7+S7)/8</f>
        <v>45.135000000000005</v>
      </c>
      <c r="V7" s="532">
        <f>U7-T7</f>
        <v>-4.2249999999999943</v>
      </c>
      <c r="W7" s="572"/>
      <c r="X7" s="573"/>
      <c r="Y7" s="574"/>
      <c r="Z7" s="94"/>
      <c r="AA7" s="94"/>
      <c r="AB7" s="94"/>
    </row>
    <row r="8" spans="1:35" s="75" customFormat="1" ht="21" customHeight="1">
      <c r="A8" s="67"/>
      <c r="B8" s="68"/>
      <c r="C8" s="35" t="s">
        <v>20</v>
      </c>
      <c r="D8" s="34">
        <v>49.51</v>
      </c>
      <c r="E8" s="35">
        <v>44.01</v>
      </c>
      <c r="F8" s="34">
        <v>51.08</v>
      </c>
      <c r="G8" s="35">
        <v>42.57</v>
      </c>
      <c r="H8" s="34">
        <v>37.119999999999997</v>
      </c>
      <c r="I8" s="35">
        <v>34.03</v>
      </c>
      <c r="J8" s="34">
        <v>51.69</v>
      </c>
      <c r="K8" s="35">
        <v>33.83</v>
      </c>
      <c r="L8" s="34">
        <v>40.450000000000003</v>
      </c>
      <c r="M8" s="35">
        <v>36.090000000000003</v>
      </c>
      <c r="N8" s="34">
        <v>58.17</v>
      </c>
      <c r="O8" s="35">
        <v>53.38</v>
      </c>
      <c r="P8" s="378">
        <v>46.2</v>
      </c>
      <c r="Q8" s="321">
        <v>50.7</v>
      </c>
      <c r="R8" s="34">
        <v>54.45</v>
      </c>
      <c r="S8" s="321">
        <v>52.2</v>
      </c>
      <c r="T8" s="378">
        <v>48.58</v>
      </c>
      <c r="U8" s="321">
        <f t="shared" si="0"/>
        <v>43.35125</v>
      </c>
      <c r="V8" s="373">
        <f t="shared" ref="V8:V22" si="1">U8-T8</f>
        <v>-5.228749999999998</v>
      </c>
      <c r="W8" s="580"/>
      <c r="X8" s="581"/>
      <c r="Y8" s="582"/>
      <c r="Z8" s="94"/>
      <c r="AA8" s="94"/>
      <c r="AB8" s="94"/>
    </row>
    <row r="9" spans="1:35" s="83" customFormat="1" ht="21" customHeight="1">
      <c r="A9" s="583"/>
      <c r="B9" s="584"/>
      <c r="C9" s="583" t="s">
        <v>22</v>
      </c>
      <c r="D9" s="535">
        <v>55.01</v>
      </c>
      <c r="E9" s="536">
        <v>47.37</v>
      </c>
      <c r="F9" s="535">
        <v>56.2</v>
      </c>
      <c r="G9" s="536">
        <v>45.44</v>
      </c>
      <c r="H9" s="535">
        <v>41.2</v>
      </c>
      <c r="I9" s="536">
        <v>37.53</v>
      </c>
      <c r="J9" s="535">
        <v>59.96</v>
      </c>
      <c r="K9" s="536">
        <v>37.15</v>
      </c>
      <c r="L9" s="535">
        <v>44.48</v>
      </c>
      <c r="M9" s="536">
        <v>38.81</v>
      </c>
      <c r="N9" s="535">
        <v>63.07</v>
      </c>
      <c r="O9" s="536">
        <v>56.33</v>
      </c>
      <c r="P9" s="535">
        <v>51.8</v>
      </c>
      <c r="Q9" s="536">
        <v>54.41</v>
      </c>
      <c r="R9" s="535">
        <v>60.81</v>
      </c>
      <c r="S9" s="536">
        <v>58.77</v>
      </c>
      <c r="T9" s="535">
        <v>54.07</v>
      </c>
      <c r="U9" s="536">
        <f t="shared" si="0"/>
        <v>46.976249999999993</v>
      </c>
      <c r="V9" s="373">
        <f t="shared" si="1"/>
        <v>-7.0937500000000071</v>
      </c>
      <c r="W9" s="580"/>
      <c r="X9" s="581"/>
      <c r="Y9" s="582"/>
      <c r="Z9" s="94"/>
      <c r="AA9" s="94"/>
      <c r="AB9" s="94"/>
    </row>
    <row r="10" spans="1:35" ht="21" customHeight="1">
      <c r="A10" s="585">
        <v>1</v>
      </c>
      <c r="B10" s="586" t="s">
        <v>55</v>
      </c>
      <c r="C10" s="587" t="s">
        <v>56</v>
      </c>
      <c r="D10" s="588">
        <v>49.69</v>
      </c>
      <c r="E10" s="589">
        <v>53.63</v>
      </c>
      <c r="F10" s="588">
        <v>53.38</v>
      </c>
      <c r="G10" s="589">
        <v>49</v>
      </c>
      <c r="H10" s="588">
        <v>30.96</v>
      </c>
      <c r="I10" s="589">
        <v>38.28</v>
      </c>
      <c r="J10" s="588">
        <v>58.08</v>
      </c>
      <c r="K10" s="589">
        <v>48.75</v>
      </c>
      <c r="L10" s="588">
        <v>43.08</v>
      </c>
      <c r="M10" s="589">
        <v>42.25</v>
      </c>
      <c r="N10" s="588">
        <v>61.31</v>
      </c>
      <c r="O10" s="589">
        <v>63</v>
      </c>
      <c r="P10" s="588">
        <v>46.92</v>
      </c>
      <c r="Q10" s="589">
        <v>52.19</v>
      </c>
      <c r="R10" s="588">
        <v>60.31</v>
      </c>
      <c r="S10" s="589">
        <v>58.5</v>
      </c>
      <c r="T10" s="590">
        <v>50.466250000000002</v>
      </c>
      <c r="U10" s="591">
        <f t="shared" si="0"/>
        <v>50.699999999999996</v>
      </c>
      <c r="V10" s="629">
        <f t="shared" si="1"/>
        <v>0.23374999999999346</v>
      </c>
      <c r="W10" s="592">
        <v>6</v>
      </c>
      <c r="X10" s="593">
        <v>8</v>
      </c>
      <c r="Y10" s="594">
        <v>7</v>
      </c>
      <c r="Z10" s="284"/>
      <c r="AA10" s="284"/>
      <c r="AB10" s="284"/>
      <c r="AC10" s="2"/>
      <c r="AD10" s="2"/>
      <c r="AE10" s="2"/>
      <c r="AF10" s="2"/>
      <c r="AG10" s="2"/>
      <c r="AH10" s="2"/>
      <c r="AI10" s="2"/>
    </row>
    <row r="11" spans="1:35" ht="21" customHeight="1">
      <c r="A11" s="595">
        <v>2</v>
      </c>
      <c r="B11" s="405" t="s">
        <v>49</v>
      </c>
      <c r="C11" s="546" t="s">
        <v>50</v>
      </c>
      <c r="D11" s="90">
        <v>51.85</v>
      </c>
      <c r="E11" s="596">
        <v>49</v>
      </c>
      <c r="F11" s="90">
        <v>49.08</v>
      </c>
      <c r="G11" s="596">
        <v>46</v>
      </c>
      <c r="H11" s="90">
        <v>30.58</v>
      </c>
      <c r="I11" s="596">
        <v>34.82</v>
      </c>
      <c r="J11" s="90">
        <v>66.92</v>
      </c>
      <c r="K11" s="596">
        <v>44.29</v>
      </c>
      <c r="L11" s="90">
        <v>42.12</v>
      </c>
      <c r="M11" s="596">
        <v>41.32</v>
      </c>
      <c r="N11" s="90">
        <v>61.33</v>
      </c>
      <c r="O11" s="596">
        <v>64.86</v>
      </c>
      <c r="P11" s="90">
        <v>46.15</v>
      </c>
      <c r="Q11" s="596">
        <v>56.43</v>
      </c>
      <c r="R11" s="90">
        <v>60</v>
      </c>
      <c r="S11" s="596">
        <v>60</v>
      </c>
      <c r="T11" s="541">
        <v>51.003749999999997</v>
      </c>
      <c r="U11" s="542">
        <f t="shared" si="0"/>
        <v>49.589999999999996</v>
      </c>
      <c r="V11" s="373">
        <f t="shared" si="1"/>
        <v>-1.4137500000000003</v>
      </c>
      <c r="W11" s="597">
        <v>7</v>
      </c>
      <c r="X11" s="598">
        <v>8</v>
      </c>
      <c r="Y11" s="599">
        <v>7</v>
      </c>
      <c r="Z11" s="284"/>
      <c r="AA11" s="284"/>
      <c r="AB11" s="284"/>
      <c r="AC11" s="2"/>
      <c r="AD11" s="2"/>
      <c r="AE11" s="2"/>
      <c r="AF11" s="2"/>
      <c r="AG11" s="2"/>
      <c r="AH11" s="2"/>
      <c r="AI11" s="2"/>
    </row>
    <row r="12" spans="1:35" ht="21" customHeight="1">
      <c r="A12" s="595">
        <v>3</v>
      </c>
      <c r="B12" s="405" t="s">
        <v>53</v>
      </c>
      <c r="C12" s="546" t="s">
        <v>54</v>
      </c>
      <c r="D12" s="90">
        <v>54.95</v>
      </c>
      <c r="E12" s="596">
        <v>48.5</v>
      </c>
      <c r="F12" s="90">
        <v>59.68</v>
      </c>
      <c r="G12" s="596">
        <v>49.88</v>
      </c>
      <c r="H12" s="90">
        <v>42.37</v>
      </c>
      <c r="I12" s="596">
        <v>42.5</v>
      </c>
      <c r="J12" s="90">
        <v>57.37</v>
      </c>
      <c r="K12" s="596">
        <v>32.81</v>
      </c>
      <c r="L12" s="90">
        <v>45.92</v>
      </c>
      <c r="M12" s="596">
        <v>35.880000000000003</v>
      </c>
      <c r="N12" s="90">
        <v>72.48</v>
      </c>
      <c r="O12" s="596">
        <v>59.5</v>
      </c>
      <c r="P12" s="90">
        <v>56.58</v>
      </c>
      <c r="Q12" s="596">
        <v>55.94</v>
      </c>
      <c r="R12" s="90">
        <v>66.53</v>
      </c>
      <c r="S12" s="596">
        <v>67</v>
      </c>
      <c r="T12" s="541">
        <v>56.984999999999999</v>
      </c>
      <c r="U12" s="542">
        <f t="shared" si="0"/>
        <v>49.001249999999999</v>
      </c>
      <c r="V12" s="373">
        <f t="shared" si="1"/>
        <v>-7.9837500000000006</v>
      </c>
      <c r="W12" s="597">
        <v>6</v>
      </c>
      <c r="X12" s="598">
        <v>6</v>
      </c>
      <c r="Y12" s="599">
        <v>6</v>
      </c>
    </row>
    <row r="13" spans="1:35" ht="21" customHeight="1">
      <c r="A13" s="595">
        <v>4</v>
      </c>
      <c r="B13" s="405" t="s">
        <v>83</v>
      </c>
      <c r="C13" s="546" t="s">
        <v>84</v>
      </c>
      <c r="D13" s="90">
        <v>55.33</v>
      </c>
      <c r="E13" s="596">
        <v>51.75</v>
      </c>
      <c r="F13" s="90">
        <v>59.11</v>
      </c>
      <c r="G13" s="596">
        <v>43.25</v>
      </c>
      <c r="H13" s="90">
        <v>32.78</v>
      </c>
      <c r="I13" s="596">
        <v>40.630000000000003</v>
      </c>
      <c r="J13" s="90">
        <v>52.78</v>
      </c>
      <c r="K13" s="596">
        <v>37.5</v>
      </c>
      <c r="L13" s="90">
        <v>40</v>
      </c>
      <c r="M13" s="596">
        <v>38.44</v>
      </c>
      <c r="N13" s="90">
        <v>57.9</v>
      </c>
      <c r="O13" s="596">
        <v>56.5</v>
      </c>
      <c r="P13" s="90">
        <v>52.22</v>
      </c>
      <c r="Q13" s="596">
        <v>58.75</v>
      </c>
      <c r="R13" s="90">
        <v>67.11</v>
      </c>
      <c r="S13" s="596">
        <v>55</v>
      </c>
      <c r="T13" s="541">
        <v>52.153750000000002</v>
      </c>
      <c r="U13" s="542">
        <f t="shared" si="0"/>
        <v>47.727499999999999</v>
      </c>
      <c r="V13" s="373">
        <f t="shared" si="1"/>
        <v>-4.4262500000000031</v>
      </c>
      <c r="W13" s="597">
        <v>5</v>
      </c>
      <c r="X13" s="598">
        <v>8</v>
      </c>
      <c r="Y13" s="599">
        <v>7</v>
      </c>
      <c r="Z13" s="284"/>
      <c r="AA13" s="284"/>
      <c r="AB13" s="284"/>
      <c r="AC13" s="2"/>
      <c r="AD13" s="2"/>
      <c r="AE13" s="2"/>
      <c r="AF13" s="2"/>
      <c r="AG13" s="2"/>
      <c r="AH13" s="2"/>
      <c r="AI13" s="2"/>
    </row>
    <row r="14" spans="1:35" ht="21" customHeight="1">
      <c r="A14" s="595">
        <v>5</v>
      </c>
      <c r="B14" s="405" t="s">
        <v>133</v>
      </c>
      <c r="C14" s="546" t="s">
        <v>134</v>
      </c>
      <c r="D14" s="90">
        <v>42.4</v>
      </c>
      <c r="E14" s="596">
        <v>46.67</v>
      </c>
      <c r="F14" s="90">
        <v>51.2</v>
      </c>
      <c r="G14" s="596">
        <v>43.67</v>
      </c>
      <c r="H14" s="90">
        <v>30.5</v>
      </c>
      <c r="I14" s="596">
        <v>36.67</v>
      </c>
      <c r="J14" s="90">
        <v>43</v>
      </c>
      <c r="K14" s="596">
        <v>35.42</v>
      </c>
      <c r="L14" s="90">
        <v>40.5</v>
      </c>
      <c r="M14" s="596">
        <v>39.92</v>
      </c>
      <c r="N14" s="90">
        <v>60.72</v>
      </c>
      <c r="O14" s="596">
        <v>58</v>
      </c>
      <c r="P14" s="90">
        <v>54</v>
      </c>
      <c r="Q14" s="596">
        <v>56.67</v>
      </c>
      <c r="R14" s="90">
        <v>53.6</v>
      </c>
      <c r="S14" s="596">
        <v>58.67</v>
      </c>
      <c r="T14" s="541">
        <v>46.990000000000009</v>
      </c>
      <c r="U14" s="542">
        <f t="shared" si="0"/>
        <v>46.961250000000007</v>
      </c>
      <c r="V14" s="373">
        <f t="shared" si="1"/>
        <v>-2.8750000000002274E-2</v>
      </c>
      <c r="W14" s="597">
        <v>3</v>
      </c>
      <c r="X14" s="598">
        <v>8</v>
      </c>
      <c r="Y14" s="599">
        <v>5</v>
      </c>
    </row>
    <row r="15" spans="1:35" ht="21" customHeight="1">
      <c r="A15" s="595">
        <v>6</v>
      </c>
      <c r="B15" s="405" t="s">
        <v>125</v>
      </c>
      <c r="C15" s="546" t="s">
        <v>126</v>
      </c>
      <c r="D15" s="90">
        <v>36.33</v>
      </c>
      <c r="E15" s="596">
        <v>49.4</v>
      </c>
      <c r="F15" s="90">
        <v>39</v>
      </c>
      <c r="G15" s="596">
        <v>44.6</v>
      </c>
      <c r="H15" s="90">
        <v>25.42</v>
      </c>
      <c r="I15" s="596">
        <v>36.75</v>
      </c>
      <c r="J15" s="90">
        <v>56.67</v>
      </c>
      <c r="K15" s="596">
        <v>36.5</v>
      </c>
      <c r="L15" s="90">
        <v>42.92</v>
      </c>
      <c r="M15" s="596">
        <v>40.85</v>
      </c>
      <c r="N15" s="90">
        <v>61.92</v>
      </c>
      <c r="O15" s="596">
        <v>59.6</v>
      </c>
      <c r="P15" s="90">
        <v>39.17</v>
      </c>
      <c r="Q15" s="596">
        <v>51</v>
      </c>
      <c r="R15" s="90">
        <v>52</v>
      </c>
      <c r="S15" s="596">
        <v>54.8</v>
      </c>
      <c r="T15" s="541">
        <v>44.178750000000008</v>
      </c>
      <c r="U15" s="542">
        <f t="shared" si="0"/>
        <v>46.6875</v>
      </c>
      <c r="V15" s="394">
        <f t="shared" si="1"/>
        <v>2.508749999999992</v>
      </c>
      <c r="W15" s="597">
        <v>3</v>
      </c>
      <c r="X15" s="598">
        <v>8</v>
      </c>
      <c r="Y15" s="599">
        <v>6</v>
      </c>
    </row>
    <row r="16" spans="1:35" ht="21" customHeight="1">
      <c r="A16" s="595">
        <v>7</v>
      </c>
      <c r="B16" s="405" t="s">
        <v>93</v>
      </c>
      <c r="C16" s="546" t="s">
        <v>94</v>
      </c>
      <c r="D16" s="90">
        <v>43.23</v>
      </c>
      <c r="E16" s="596">
        <v>46.62</v>
      </c>
      <c r="F16" s="90">
        <v>53.38</v>
      </c>
      <c r="G16" s="596">
        <v>45.85</v>
      </c>
      <c r="H16" s="90">
        <v>41.73</v>
      </c>
      <c r="I16" s="596">
        <v>32.69</v>
      </c>
      <c r="J16" s="90">
        <v>58.85</v>
      </c>
      <c r="K16" s="596">
        <v>36.15</v>
      </c>
      <c r="L16" s="90">
        <v>37.119999999999997</v>
      </c>
      <c r="M16" s="596">
        <v>38.08</v>
      </c>
      <c r="N16" s="90">
        <v>60.39</v>
      </c>
      <c r="O16" s="596">
        <v>54.77</v>
      </c>
      <c r="P16" s="90">
        <v>45.38</v>
      </c>
      <c r="Q16" s="596">
        <v>58.46</v>
      </c>
      <c r="R16" s="90">
        <v>54.46</v>
      </c>
      <c r="S16" s="596">
        <v>59.69</v>
      </c>
      <c r="T16" s="541">
        <v>49.317499999999995</v>
      </c>
      <c r="U16" s="542">
        <f t="shared" si="0"/>
        <v>46.53875</v>
      </c>
      <c r="V16" s="373">
        <f t="shared" si="1"/>
        <v>-2.7787499999999952</v>
      </c>
      <c r="W16" s="597">
        <v>3</v>
      </c>
      <c r="X16" s="598">
        <v>7</v>
      </c>
      <c r="Y16" s="599">
        <v>6</v>
      </c>
    </row>
    <row r="17" spans="1:35" ht="21" customHeight="1">
      <c r="A17" s="595">
        <v>8</v>
      </c>
      <c r="B17" s="405" t="s">
        <v>145</v>
      </c>
      <c r="C17" s="546" t="s">
        <v>146</v>
      </c>
      <c r="D17" s="90">
        <v>47.6</v>
      </c>
      <c r="E17" s="596">
        <v>45.8</v>
      </c>
      <c r="F17" s="90">
        <v>46.8</v>
      </c>
      <c r="G17" s="596">
        <v>45.1</v>
      </c>
      <c r="H17" s="90">
        <v>27.9</v>
      </c>
      <c r="I17" s="596">
        <v>26.75</v>
      </c>
      <c r="J17" s="90">
        <v>46</v>
      </c>
      <c r="K17" s="596">
        <v>38.75</v>
      </c>
      <c r="L17" s="90">
        <v>39.9</v>
      </c>
      <c r="M17" s="596">
        <v>39.68</v>
      </c>
      <c r="N17" s="90">
        <v>57.48</v>
      </c>
      <c r="O17" s="596">
        <v>59.2</v>
      </c>
      <c r="P17" s="90">
        <v>55.4</v>
      </c>
      <c r="Q17" s="596">
        <v>51.5</v>
      </c>
      <c r="R17" s="90">
        <v>54.4</v>
      </c>
      <c r="S17" s="596">
        <v>61.8</v>
      </c>
      <c r="T17" s="541">
        <v>46.934999999999995</v>
      </c>
      <c r="U17" s="542">
        <f t="shared" si="0"/>
        <v>46.072500000000005</v>
      </c>
      <c r="V17" s="373">
        <f t="shared" si="1"/>
        <v>-0.86249999999999005</v>
      </c>
      <c r="W17" s="597">
        <v>4</v>
      </c>
      <c r="X17" s="598">
        <v>7</v>
      </c>
      <c r="Y17" s="599">
        <v>6</v>
      </c>
    </row>
    <row r="18" spans="1:35" ht="21" customHeight="1">
      <c r="A18" s="595">
        <v>9</v>
      </c>
      <c r="B18" s="405" t="s">
        <v>188</v>
      </c>
      <c r="C18" s="546" t="s">
        <v>189</v>
      </c>
      <c r="D18" s="90">
        <v>44.44</v>
      </c>
      <c r="E18" s="596">
        <v>41.6</v>
      </c>
      <c r="F18" s="90">
        <v>48.89</v>
      </c>
      <c r="G18" s="596">
        <v>42.4</v>
      </c>
      <c r="H18" s="90">
        <v>25.56</v>
      </c>
      <c r="I18" s="596">
        <v>23</v>
      </c>
      <c r="J18" s="90">
        <v>38.33</v>
      </c>
      <c r="K18" s="596">
        <v>28</v>
      </c>
      <c r="L18" s="90">
        <v>32.78</v>
      </c>
      <c r="M18" s="596">
        <v>34.1</v>
      </c>
      <c r="N18" s="90">
        <v>57.93</v>
      </c>
      <c r="O18" s="596">
        <v>57.6</v>
      </c>
      <c r="P18" s="90">
        <v>47.78</v>
      </c>
      <c r="Q18" s="596">
        <v>50</v>
      </c>
      <c r="R18" s="90">
        <v>56</v>
      </c>
      <c r="S18" s="596">
        <v>56.8</v>
      </c>
      <c r="T18" s="541">
        <v>43.963750000000005</v>
      </c>
      <c r="U18" s="542">
        <f t="shared" si="0"/>
        <v>41.6875</v>
      </c>
      <c r="V18" s="373">
        <f t="shared" si="1"/>
        <v>-2.2762500000000045</v>
      </c>
      <c r="W18" s="597">
        <v>1</v>
      </c>
      <c r="X18" s="598">
        <v>2</v>
      </c>
      <c r="Y18" s="599">
        <v>2</v>
      </c>
    </row>
    <row r="19" spans="1:35" ht="21" customHeight="1">
      <c r="A19" s="595">
        <v>10</v>
      </c>
      <c r="B19" s="405" t="s">
        <v>222</v>
      </c>
      <c r="C19" s="546" t="s">
        <v>223</v>
      </c>
      <c r="D19" s="90">
        <v>50.47</v>
      </c>
      <c r="E19" s="596">
        <v>40.47</v>
      </c>
      <c r="F19" s="90">
        <v>56.04</v>
      </c>
      <c r="G19" s="596">
        <v>39.53</v>
      </c>
      <c r="H19" s="90">
        <v>34.89</v>
      </c>
      <c r="I19" s="596">
        <v>32.61</v>
      </c>
      <c r="J19" s="90">
        <v>62.55</v>
      </c>
      <c r="K19" s="596">
        <v>28.51</v>
      </c>
      <c r="L19" s="90">
        <v>40.74</v>
      </c>
      <c r="M19" s="596">
        <v>36.47</v>
      </c>
      <c r="N19" s="90">
        <v>60.61</v>
      </c>
      <c r="O19" s="596">
        <v>50.81</v>
      </c>
      <c r="P19" s="90">
        <v>47.02</v>
      </c>
      <c r="Q19" s="596">
        <v>47.87</v>
      </c>
      <c r="R19" s="90">
        <v>53.02</v>
      </c>
      <c r="S19" s="596">
        <v>50.55</v>
      </c>
      <c r="T19" s="541">
        <v>50.667499999999997</v>
      </c>
      <c r="U19" s="542">
        <f t="shared" si="0"/>
        <v>40.852499999999999</v>
      </c>
      <c r="V19" s="373">
        <f t="shared" si="1"/>
        <v>-9.8149999999999977</v>
      </c>
      <c r="W19" s="597">
        <v>0</v>
      </c>
      <c r="X19" s="598">
        <v>1</v>
      </c>
      <c r="Y19" s="599">
        <v>0</v>
      </c>
      <c r="Z19" s="284"/>
      <c r="AA19" s="284"/>
      <c r="AB19" s="284"/>
      <c r="AC19" s="2"/>
      <c r="AD19" s="2"/>
      <c r="AE19" s="2"/>
      <c r="AF19" s="2"/>
      <c r="AG19" s="2"/>
      <c r="AH19" s="2"/>
      <c r="AI19" s="2"/>
    </row>
    <row r="20" spans="1:35" ht="21" customHeight="1">
      <c r="A20" s="595">
        <v>11</v>
      </c>
      <c r="B20" s="405" t="s">
        <v>262</v>
      </c>
      <c r="C20" s="546" t="s">
        <v>263</v>
      </c>
      <c r="D20" s="90">
        <v>40.22</v>
      </c>
      <c r="E20" s="596">
        <v>37.200000000000003</v>
      </c>
      <c r="F20" s="90">
        <v>36.22</v>
      </c>
      <c r="G20" s="596">
        <v>36.6</v>
      </c>
      <c r="H20" s="90">
        <v>29.44</v>
      </c>
      <c r="I20" s="596">
        <v>23.5</v>
      </c>
      <c r="J20" s="90">
        <v>31.11</v>
      </c>
      <c r="K20" s="596">
        <v>24.5</v>
      </c>
      <c r="L20" s="90">
        <v>30.28</v>
      </c>
      <c r="M20" s="596">
        <v>33.25</v>
      </c>
      <c r="N20" s="90">
        <v>59.87</v>
      </c>
      <c r="O20" s="596">
        <v>44</v>
      </c>
      <c r="P20" s="90">
        <v>38.33</v>
      </c>
      <c r="Q20" s="596">
        <v>44</v>
      </c>
      <c r="R20" s="90">
        <v>48</v>
      </c>
      <c r="S20" s="596">
        <v>50.4</v>
      </c>
      <c r="T20" s="541">
        <v>39.183749999999996</v>
      </c>
      <c r="U20" s="542">
        <f t="shared" si="0"/>
        <v>36.681249999999999</v>
      </c>
      <c r="V20" s="373">
        <f t="shared" si="1"/>
        <v>-2.5024999999999977</v>
      </c>
      <c r="W20" s="597">
        <v>0</v>
      </c>
      <c r="X20" s="598">
        <v>0</v>
      </c>
      <c r="Y20" s="599">
        <v>0</v>
      </c>
    </row>
    <row r="21" spans="1:35" ht="21" customHeight="1">
      <c r="A21" s="600">
        <v>12</v>
      </c>
      <c r="B21" s="412" t="s">
        <v>274</v>
      </c>
      <c r="C21" s="601" t="s">
        <v>275</v>
      </c>
      <c r="D21" s="602">
        <v>37.4</v>
      </c>
      <c r="E21" s="603"/>
      <c r="F21" s="602">
        <v>32.6</v>
      </c>
      <c r="G21" s="603"/>
      <c r="H21" s="602">
        <v>24</v>
      </c>
      <c r="I21" s="603"/>
      <c r="J21" s="602">
        <v>29</v>
      </c>
      <c r="K21" s="603"/>
      <c r="L21" s="602">
        <v>32.5</v>
      </c>
      <c r="M21" s="603"/>
      <c r="N21" s="602">
        <v>42.03</v>
      </c>
      <c r="O21" s="603"/>
      <c r="P21" s="602">
        <v>33.5</v>
      </c>
      <c r="Q21" s="603"/>
      <c r="R21" s="602">
        <v>36.4</v>
      </c>
      <c r="S21" s="603"/>
      <c r="T21" s="411">
        <v>33.428750000000001</v>
      </c>
      <c r="U21" s="412"/>
      <c r="V21" s="413"/>
      <c r="W21" s="604"/>
      <c r="X21" s="604"/>
      <c r="Y21" s="604"/>
    </row>
    <row r="22" spans="1:35" ht="24" customHeight="1">
      <c r="A22" s="938" t="s">
        <v>387</v>
      </c>
      <c r="B22" s="938"/>
      <c r="C22" s="938"/>
      <c r="D22" s="605">
        <f>SUM(D10:D20)/11</f>
        <v>46.955454545454558</v>
      </c>
      <c r="E22" s="606">
        <f t="shared" ref="E22:U22" si="2">SUM(E10:E20)/11</f>
        <v>46.421818181818189</v>
      </c>
      <c r="F22" s="605">
        <f t="shared" si="2"/>
        <v>50.25272727272727</v>
      </c>
      <c r="G22" s="606">
        <f t="shared" si="2"/>
        <v>44.170909090909099</v>
      </c>
      <c r="H22" s="605">
        <f t="shared" si="2"/>
        <v>32.011818181818178</v>
      </c>
      <c r="I22" s="606">
        <f t="shared" si="2"/>
        <v>33.472727272727269</v>
      </c>
      <c r="J22" s="605">
        <f t="shared" si="2"/>
        <v>51.969090909090909</v>
      </c>
      <c r="K22" s="606">
        <f t="shared" si="2"/>
        <v>35.561818181818175</v>
      </c>
      <c r="L22" s="605">
        <f t="shared" si="2"/>
        <v>39.578181818181818</v>
      </c>
      <c r="M22" s="606">
        <f t="shared" si="2"/>
        <v>38.203636363636363</v>
      </c>
      <c r="N22" s="605">
        <f t="shared" si="2"/>
        <v>61.085454545454553</v>
      </c>
      <c r="O22" s="606">
        <f t="shared" si="2"/>
        <v>57.076363636363631</v>
      </c>
      <c r="P22" s="605">
        <f t="shared" si="2"/>
        <v>48.086363636363629</v>
      </c>
      <c r="Q22" s="606">
        <f t="shared" si="2"/>
        <v>52.982727272727267</v>
      </c>
      <c r="R22" s="605">
        <f t="shared" si="2"/>
        <v>56.857272727272722</v>
      </c>
      <c r="S22" s="606">
        <f t="shared" si="2"/>
        <v>57.564545454545446</v>
      </c>
      <c r="T22" s="605">
        <f t="shared" si="2"/>
        <v>48.349545454545456</v>
      </c>
      <c r="U22" s="606">
        <f t="shared" si="2"/>
        <v>45.68181818181818</v>
      </c>
      <c r="V22" s="620">
        <f t="shared" si="1"/>
        <v>-2.6677272727272765</v>
      </c>
      <c r="W22" s="624"/>
      <c r="X22" s="625"/>
      <c r="Y22" s="626"/>
      <c r="Z22" s="284"/>
      <c r="AA22" s="284"/>
      <c r="AB22" s="284"/>
      <c r="AC22" s="2"/>
      <c r="AD22" s="2"/>
      <c r="AE22" s="2"/>
      <c r="AF22" s="2"/>
      <c r="AG22" s="2"/>
      <c r="AH22" s="2"/>
      <c r="AI22" s="2"/>
    </row>
    <row r="23" spans="1:35" ht="14.25" customHeight="1">
      <c r="T23" s="426"/>
    </row>
    <row r="24" spans="1:35">
      <c r="C24" s="612" t="s">
        <v>395</v>
      </c>
      <c r="T24" s="426"/>
    </row>
    <row r="25" spans="1:35">
      <c r="T25" s="426"/>
    </row>
    <row r="26" spans="1:35" s="235" customFormat="1">
      <c r="A26" s="12"/>
      <c r="B26" s="108"/>
      <c r="C26" s="12"/>
      <c r="D26" s="109"/>
      <c r="E26" s="110"/>
      <c r="F26" s="109"/>
      <c r="G26" s="110"/>
      <c r="H26" s="109"/>
      <c r="I26" s="110"/>
      <c r="J26" s="109"/>
      <c r="K26" s="110"/>
      <c r="L26" s="109"/>
      <c r="M26" s="110"/>
      <c r="N26" s="109"/>
      <c r="O26" s="110"/>
      <c r="P26" s="109"/>
      <c r="Q26" s="110"/>
      <c r="R26" s="109"/>
      <c r="S26" s="110"/>
      <c r="T26" s="426"/>
      <c r="U26" s="110"/>
      <c r="Z26" s="94"/>
      <c r="AA26" s="94"/>
      <c r="AB26" s="94"/>
      <c r="AC26" s="12"/>
      <c r="AD26" s="12"/>
      <c r="AE26" s="12"/>
      <c r="AF26" s="12"/>
      <c r="AG26" s="12"/>
      <c r="AH26" s="12"/>
      <c r="AI26" s="12"/>
    </row>
    <row r="27" spans="1:35">
      <c r="T27" s="426"/>
    </row>
    <row r="28" spans="1:35">
      <c r="T28" s="426"/>
    </row>
    <row r="29" spans="1:35">
      <c r="T29" s="426"/>
    </row>
    <row r="30" spans="1:35">
      <c r="T30" s="426"/>
    </row>
    <row r="31" spans="1:35">
      <c r="T31" s="426"/>
    </row>
    <row r="32" spans="1:35" s="292" customFormat="1">
      <c r="A32" s="12"/>
      <c r="B32" s="108"/>
      <c r="C32" s="12"/>
      <c r="D32" s="109"/>
      <c r="E32" s="110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110"/>
      <c r="R32" s="109"/>
      <c r="S32" s="110"/>
      <c r="T32" s="426"/>
      <c r="U32" s="110"/>
      <c r="V32" s="235"/>
      <c r="W32" s="235"/>
      <c r="X32" s="235"/>
      <c r="Y32" s="235"/>
      <c r="Z32" s="94"/>
      <c r="AA32" s="94"/>
      <c r="AB32" s="94"/>
      <c r="AC32" s="12"/>
      <c r="AD32" s="12"/>
      <c r="AE32" s="12"/>
      <c r="AF32" s="12"/>
      <c r="AG32" s="12"/>
      <c r="AH32" s="12"/>
      <c r="AI32" s="12"/>
    </row>
    <row r="33" spans="1:35" s="292" customFormat="1">
      <c r="A33" s="12"/>
      <c r="B33" s="108"/>
      <c r="C33" s="12"/>
      <c r="D33" s="109"/>
      <c r="E33" s="110"/>
      <c r="F33" s="109"/>
      <c r="G33" s="110"/>
      <c r="H33" s="109"/>
      <c r="I33" s="110"/>
      <c r="J33" s="109"/>
      <c r="K33" s="110"/>
      <c r="L33" s="109"/>
      <c r="M33" s="110"/>
      <c r="N33" s="109"/>
      <c r="O33" s="110"/>
      <c r="P33" s="109"/>
      <c r="Q33" s="110"/>
      <c r="R33" s="109"/>
      <c r="S33" s="110"/>
      <c r="T33" s="426"/>
      <c r="U33" s="110"/>
      <c r="V33" s="235"/>
      <c r="W33" s="235"/>
      <c r="X33" s="235"/>
      <c r="Y33" s="235"/>
      <c r="Z33" s="94"/>
      <c r="AA33" s="94"/>
      <c r="AB33" s="94"/>
      <c r="AC33" s="12"/>
      <c r="AD33" s="12"/>
      <c r="AE33" s="12"/>
      <c r="AF33" s="12"/>
      <c r="AG33" s="12"/>
      <c r="AH33" s="12"/>
      <c r="AI33" s="12"/>
    </row>
    <row r="34" spans="1:35" s="292" customFormat="1">
      <c r="A34" s="12"/>
      <c r="B34" s="108"/>
      <c r="C34" s="12"/>
      <c r="D34" s="109"/>
      <c r="E34" s="110"/>
      <c r="F34" s="109"/>
      <c r="G34" s="110"/>
      <c r="H34" s="109"/>
      <c r="I34" s="110"/>
      <c r="J34" s="109"/>
      <c r="K34" s="110"/>
      <c r="L34" s="109"/>
      <c r="M34" s="110"/>
      <c r="N34" s="109"/>
      <c r="O34" s="110"/>
      <c r="P34" s="109"/>
      <c r="Q34" s="110"/>
      <c r="R34" s="109"/>
      <c r="S34" s="110"/>
      <c r="T34" s="426"/>
      <c r="U34" s="110"/>
      <c r="V34" s="235"/>
      <c r="W34" s="235"/>
      <c r="X34" s="235"/>
      <c r="Y34" s="235"/>
      <c r="Z34" s="94"/>
      <c r="AA34" s="94"/>
      <c r="AB34" s="94"/>
      <c r="AC34" s="12"/>
      <c r="AD34" s="12"/>
      <c r="AE34" s="12"/>
      <c r="AF34" s="12"/>
      <c r="AG34" s="12"/>
      <c r="AH34" s="12"/>
      <c r="AI34" s="12"/>
    </row>
    <row r="35" spans="1:35" s="292" customFormat="1">
      <c r="A35" s="12"/>
      <c r="B35" s="108"/>
      <c r="C35" s="12"/>
      <c r="D35" s="109"/>
      <c r="E35" s="110"/>
      <c r="F35" s="109"/>
      <c r="G35" s="110"/>
      <c r="H35" s="109"/>
      <c r="I35" s="110"/>
      <c r="J35" s="109"/>
      <c r="K35" s="110"/>
      <c r="L35" s="109"/>
      <c r="M35" s="110"/>
      <c r="N35" s="109"/>
      <c r="O35" s="110"/>
      <c r="P35" s="109"/>
      <c r="Q35" s="110"/>
      <c r="R35" s="109"/>
      <c r="S35" s="110"/>
      <c r="U35" s="110"/>
      <c r="V35" s="235"/>
      <c r="W35" s="235"/>
      <c r="X35" s="235"/>
      <c r="Y35" s="235"/>
      <c r="Z35" s="94"/>
      <c r="AA35" s="94"/>
      <c r="AB35" s="94"/>
      <c r="AC35" s="12"/>
      <c r="AD35" s="12"/>
      <c r="AE35" s="12"/>
      <c r="AF35" s="12"/>
      <c r="AG35" s="12"/>
      <c r="AH35" s="12"/>
      <c r="AI35" s="12"/>
    </row>
    <row r="36" spans="1:35" s="292" customFormat="1">
      <c r="A36" s="12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U36" s="110"/>
      <c r="V36" s="235"/>
      <c r="W36" s="235"/>
      <c r="X36" s="235"/>
      <c r="Y36" s="235"/>
      <c r="Z36" s="94"/>
      <c r="AA36" s="94"/>
      <c r="AB36" s="94"/>
      <c r="AC36" s="12"/>
      <c r="AD36" s="12"/>
      <c r="AE36" s="12"/>
      <c r="AF36" s="12"/>
      <c r="AG36" s="12"/>
      <c r="AH36" s="12"/>
      <c r="AI36" s="12"/>
    </row>
    <row r="37" spans="1:35" s="292" customFormat="1">
      <c r="A37" s="12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U37" s="110"/>
      <c r="V37" s="235"/>
      <c r="W37" s="235"/>
      <c r="X37" s="235"/>
      <c r="Y37" s="235"/>
      <c r="Z37" s="94"/>
      <c r="AA37" s="94"/>
      <c r="AB37" s="94"/>
      <c r="AC37" s="12"/>
      <c r="AD37" s="12"/>
      <c r="AE37" s="12"/>
      <c r="AF37" s="12"/>
      <c r="AG37" s="12"/>
      <c r="AH37" s="12"/>
      <c r="AI37" s="12"/>
    </row>
    <row r="38" spans="1:35" s="292" customFormat="1">
      <c r="A38" s="12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U38" s="110"/>
      <c r="V38" s="235"/>
      <c r="W38" s="235"/>
      <c r="X38" s="235"/>
      <c r="Y38" s="235"/>
      <c r="Z38" s="94"/>
      <c r="AA38" s="94"/>
      <c r="AB38" s="94"/>
      <c r="AC38" s="12"/>
      <c r="AD38" s="12"/>
      <c r="AE38" s="12"/>
      <c r="AF38" s="12"/>
      <c r="AG38" s="12"/>
      <c r="AH38" s="12"/>
      <c r="AI38" s="12"/>
    </row>
    <row r="39" spans="1:35" s="292" customFormat="1">
      <c r="A39" s="12"/>
      <c r="B39" s="108"/>
      <c r="C39" s="12"/>
      <c r="D39" s="109"/>
      <c r="E39" s="110"/>
      <c r="F39" s="109"/>
      <c r="G39" s="110"/>
      <c r="H39" s="109"/>
      <c r="I39" s="110"/>
      <c r="J39" s="109"/>
      <c r="K39" s="110"/>
      <c r="L39" s="109"/>
      <c r="M39" s="110"/>
      <c r="N39" s="109"/>
      <c r="O39" s="110"/>
      <c r="P39" s="109"/>
      <c r="Q39" s="110"/>
      <c r="R39" s="109"/>
      <c r="S39" s="110"/>
      <c r="U39" s="110"/>
      <c r="V39" s="235"/>
      <c r="W39" s="235"/>
      <c r="X39" s="235"/>
      <c r="Y39" s="235"/>
      <c r="Z39" s="94"/>
      <c r="AA39" s="94"/>
      <c r="AB39" s="94"/>
      <c r="AC39" s="12"/>
      <c r="AD39" s="12"/>
      <c r="AE39" s="12"/>
      <c r="AF39" s="12"/>
      <c r="AG39" s="12"/>
      <c r="AH39" s="12"/>
      <c r="AI39" s="12"/>
    </row>
  </sheetData>
  <mergeCells count="17">
    <mergeCell ref="T5:U5"/>
    <mergeCell ref="W5:Y5"/>
    <mergeCell ref="A1:Y1"/>
    <mergeCell ref="A2:Y2"/>
    <mergeCell ref="A3:Y3"/>
    <mergeCell ref="A4:Y4"/>
    <mergeCell ref="A5:A6"/>
    <mergeCell ref="C5:C6"/>
    <mergeCell ref="D5:E5"/>
    <mergeCell ref="F5:G5"/>
    <mergeCell ref="H5:I5"/>
    <mergeCell ref="J5:K5"/>
    <mergeCell ref="A22:C22"/>
    <mergeCell ref="L5:M5"/>
    <mergeCell ref="N5:O5"/>
    <mergeCell ref="P5:Q5"/>
    <mergeCell ref="R5:S5"/>
  </mergeCells>
  <pageMargins left="0.19685039370078741" right="0.39370078740157483" top="1.0236220472440944" bottom="0.31496062992125984" header="0.31496062992125984" footer="0.31496062992125984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0"/>
  <sheetViews>
    <sheetView view="pageBreakPreview" topLeftCell="A19" zoomScaleNormal="110" zoomScaleSheetLayoutView="100" workbookViewId="0">
      <selection sqref="A1:Y26"/>
    </sheetView>
  </sheetViews>
  <sheetFormatPr defaultRowHeight="18.75"/>
  <cols>
    <col min="1" max="1" width="3.625" style="12" customWidth="1"/>
    <col min="2" max="2" width="0.125" style="108" hidden="1" customWidth="1"/>
    <col min="3" max="3" width="17.25" style="12" bestFit="1" customWidth="1"/>
    <col min="4" max="4" width="5.25" style="109" bestFit="1" customWidth="1"/>
    <col min="5" max="5" width="5.875" style="110" bestFit="1" customWidth="1"/>
    <col min="6" max="6" width="5.25" style="109" bestFit="1" customWidth="1"/>
    <col min="7" max="7" width="5.875" style="110" bestFit="1" customWidth="1"/>
    <col min="8" max="8" width="5.25" style="109" bestFit="1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5.375" style="235" bestFit="1" customWidth="1"/>
    <col min="23" max="23" width="5" style="235" bestFit="1" customWidth="1"/>
    <col min="24" max="24" width="5.25" style="235" bestFit="1" customWidth="1"/>
    <col min="25" max="25" width="6.625" style="235" bestFit="1" customWidth="1"/>
    <col min="26" max="28" width="5.625" style="94" customWidth="1"/>
    <col min="29" max="31" width="5.625" style="12" customWidth="1"/>
    <col min="32" max="16384" width="9" style="12"/>
  </cols>
  <sheetData>
    <row r="1" spans="1:35" s="2" customFormat="1" ht="21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284"/>
      <c r="AA1" s="284"/>
      <c r="AB1" s="284"/>
    </row>
    <row r="2" spans="1:35" s="2" customFormat="1" ht="21" customHeight="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284"/>
      <c r="AA2" s="284"/>
      <c r="AB2" s="284"/>
    </row>
    <row r="3" spans="1:35" s="4" customFormat="1" ht="21.75" customHeight="1">
      <c r="A3" s="861" t="s">
        <v>326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665"/>
      <c r="AA3" s="665"/>
      <c r="AB3" s="665"/>
    </row>
    <row r="4" spans="1:35" ht="20.25" customHeight="1">
      <c r="A4" s="951" t="s">
        <v>392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</row>
    <row r="5" spans="1:35" ht="21" customHeight="1">
      <c r="A5" s="945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389</v>
      </c>
      <c r="S5" s="857"/>
      <c r="T5" s="858" t="s">
        <v>282</v>
      </c>
      <c r="U5" s="858"/>
      <c r="V5" s="525" t="s">
        <v>6</v>
      </c>
      <c r="W5" s="859" t="s">
        <v>341</v>
      </c>
      <c r="X5" s="859"/>
      <c r="Y5" s="859"/>
    </row>
    <row r="6" spans="1:35" ht="21" customHeight="1">
      <c r="A6" s="946"/>
      <c r="B6" s="350" t="s">
        <v>15</v>
      </c>
      <c r="C6" s="926"/>
      <c r="D6" s="351" t="s">
        <v>16</v>
      </c>
      <c r="E6" s="352" t="s">
        <v>17</v>
      </c>
      <c r="F6" s="351" t="s">
        <v>16</v>
      </c>
      <c r="G6" s="352" t="s">
        <v>17</v>
      </c>
      <c r="H6" s="351" t="s">
        <v>16</v>
      </c>
      <c r="I6" s="352" t="s">
        <v>17</v>
      </c>
      <c r="J6" s="351" t="s">
        <v>16</v>
      </c>
      <c r="K6" s="352" t="s">
        <v>17</v>
      </c>
      <c r="L6" s="351" t="s">
        <v>16</v>
      </c>
      <c r="M6" s="352" t="s">
        <v>17</v>
      </c>
      <c r="N6" s="351" t="s">
        <v>16</v>
      </c>
      <c r="O6" s="352" t="s">
        <v>17</v>
      </c>
      <c r="P6" s="351" t="s">
        <v>16</v>
      </c>
      <c r="Q6" s="352" t="s">
        <v>17</v>
      </c>
      <c r="R6" s="351" t="s">
        <v>16</v>
      </c>
      <c r="S6" s="352" t="s">
        <v>17</v>
      </c>
      <c r="T6" s="354" t="s">
        <v>300</v>
      </c>
      <c r="U6" s="355" t="s">
        <v>343</v>
      </c>
      <c r="V6" s="356" t="s">
        <v>18</v>
      </c>
      <c r="W6" s="613" t="s">
        <v>344</v>
      </c>
      <c r="X6" s="614" t="s">
        <v>345</v>
      </c>
      <c r="Y6" s="615" t="s">
        <v>346</v>
      </c>
    </row>
    <row r="7" spans="1:35" s="66" customFormat="1" ht="21" customHeight="1">
      <c r="A7" s="529"/>
      <c r="B7" s="571"/>
      <c r="C7" s="529" t="s">
        <v>21</v>
      </c>
      <c r="D7" s="528">
        <v>50.04</v>
      </c>
      <c r="E7" s="529">
        <v>45.68</v>
      </c>
      <c r="F7" s="528">
        <v>52.22</v>
      </c>
      <c r="G7" s="529">
        <v>44.22</v>
      </c>
      <c r="H7" s="528">
        <v>38.369999999999997</v>
      </c>
      <c r="I7" s="529">
        <v>36.99</v>
      </c>
      <c r="J7" s="530">
        <v>52.4</v>
      </c>
      <c r="K7" s="531">
        <v>35.770000000000003</v>
      </c>
      <c r="L7" s="528">
        <v>40.82</v>
      </c>
      <c r="M7" s="529">
        <v>37.46</v>
      </c>
      <c r="N7" s="528">
        <v>58.87</v>
      </c>
      <c r="O7" s="529">
        <v>54.84</v>
      </c>
      <c r="P7" s="528">
        <v>46.75</v>
      </c>
      <c r="Q7" s="529">
        <v>52.27</v>
      </c>
      <c r="R7" s="528">
        <v>55.38</v>
      </c>
      <c r="S7" s="529">
        <v>53.85</v>
      </c>
      <c r="T7" s="530">
        <v>49.36</v>
      </c>
      <c r="U7" s="531">
        <f t="shared" ref="U7:U21" si="0">SUM(E7+G7+I7+K7+M7+O7+Q7+S7)/8</f>
        <v>45.135000000000005</v>
      </c>
      <c r="V7" s="532">
        <f>U7-T7</f>
        <v>-4.2249999999999943</v>
      </c>
      <c r="W7" s="572"/>
      <c r="X7" s="573"/>
      <c r="Y7" s="574"/>
      <c r="Z7" s="94"/>
      <c r="AA7" s="94"/>
      <c r="AB7" s="94"/>
    </row>
    <row r="8" spans="1:35" s="75" customFormat="1" ht="21" customHeight="1">
      <c r="A8" s="67"/>
      <c r="B8" s="68"/>
      <c r="C8" s="35" t="s">
        <v>20</v>
      </c>
      <c r="D8" s="34">
        <v>49.51</v>
      </c>
      <c r="E8" s="35">
        <v>44.01</v>
      </c>
      <c r="F8" s="34">
        <v>51.08</v>
      </c>
      <c r="G8" s="35">
        <v>42.57</v>
      </c>
      <c r="H8" s="34">
        <v>37.119999999999997</v>
      </c>
      <c r="I8" s="35">
        <v>34.03</v>
      </c>
      <c r="J8" s="34">
        <v>51.69</v>
      </c>
      <c r="K8" s="35">
        <v>33.83</v>
      </c>
      <c r="L8" s="34">
        <v>40.450000000000003</v>
      </c>
      <c r="M8" s="35">
        <v>36.090000000000003</v>
      </c>
      <c r="N8" s="34">
        <v>58.17</v>
      </c>
      <c r="O8" s="35">
        <v>53.38</v>
      </c>
      <c r="P8" s="378">
        <v>46.2</v>
      </c>
      <c r="Q8" s="321">
        <v>50.7</v>
      </c>
      <c r="R8" s="34">
        <v>54.45</v>
      </c>
      <c r="S8" s="321">
        <v>52.2</v>
      </c>
      <c r="T8" s="378">
        <v>48.58</v>
      </c>
      <c r="U8" s="321">
        <f t="shared" si="0"/>
        <v>43.35125</v>
      </c>
      <c r="V8" s="373">
        <f t="shared" ref="V8:V23" si="1">U8-T8</f>
        <v>-5.228749999999998</v>
      </c>
      <c r="W8" s="580"/>
      <c r="X8" s="581"/>
      <c r="Y8" s="582"/>
      <c r="Z8" s="94"/>
      <c r="AA8" s="94"/>
      <c r="AB8" s="94"/>
    </row>
    <row r="9" spans="1:35" s="83" customFormat="1" ht="21" customHeight="1">
      <c r="A9" s="583"/>
      <c r="B9" s="584"/>
      <c r="C9" s="583" t="s">
        <v>22</v>
      </c>
      <c r="D9" s="535">
        <v>55.01</v>
      </c>
      <c r="E9" s="536">
        <v>47.37</v>
      </c>
      <c r="F9" s="535">
        <v>56.2</v>
      </c>
      <c r="G9" s="536">
        <v>45.44</v>
      </c>
      <c r="H9" s="535">
        <v>41.2</v>
      </c>
      <c r="I9" s="536">
        <v>37.53</v>
      </c>
      <c r="J9" s="535">
        <v>59.96</v>
      </c>
      <c r="K9" s="536">
        <v>37.15</v>
      </c>
      <c r="L9" s="535">
        <v>44.48</v>
      </c>
      <c r="M9" s="536">
        <v>38.81</v>
      </c>
      <c r="N9" s="535">
        <v>63.07</v>
      </c>
      <c r="O9" s="536">
        <v>56.33</v>
      </c>
      <c r="P9" s="535">
        <v>51.8</v>
      </c>
      <c r="Q9" s="536">
        <v>54.41</v>
      </c>
      <c r="R9" s="535">
        <v>60.81</v>
      </c>
      <c r="S9" s="536">
        <v>58.77</v>
      </c>
      <c r="T9" s="535">
        <v>54.07</v>
      </c>
      <c r="U9" s="536">
        <f t="shared" si="0"/>
        <v>46.976249999999993</v>
      </c>
      <c r="V9" s="373">
        <f t="shared" si="1"/>
        <v>-7.0937500000000071</v>
      </c>
      <c r="W9" s="580"/>
      <c r="X9" s="581"/>
      <c r="Y9" s="582"/>
      <c r="Z9" s="94"/>
      <c r="AA9" s="94"/>
      <c r="AB9" s="94"/>
    </row>
    <row r="10" spans="1:35" ht="21" customHeight="1">
      <c r="A10" s="585">
        <v>1</v>
      </c>
      <c r="B10" s="586" t="s">
        <v>41</v>
      </c>
      <c r="C10" s="587" t="s">
        <v>42</v>
      </c>
      <c r="D10" s="588">
        <v>43.2</v>
      </c>
      <c r="E10" s="589">
        <v>54.57</v>
      </c>
      <c r="F10" s="588">
        <v>43.6</v>
      </c>
      <c r="G10" s="589">
        <v>49.14</v>
      </c>
      <c r="H10" s="588">
        <v>28.5</v>
      </c>
      <c r="I10" s="589">
        <v>38.57</v>
      </c>
      <c r="J10" s="588">
        <v>45</v>
      </c>
      <c r="K10" s="589">
        <v>32.86</v>
      </c>
      <c r="L10" s="588">
        <v>33.5</v>
      </c>
      <c r="M10" s="589">
        <v>45</v>
      </c>
      <c r="N10" s="588">
        <v>56.18</v>
      </c>
      <c r="O10" s="589">
        <v>55.43</v>
      </c>
      <c r="P10" s="588">
        <v>46</v>
      </c>
      <c r="Q10" s="589">
        <v>57.86</v>
      </c>
      <c r="R10" s="588">
        <v>51.2</v>
      </c>
      <c r="S10" s="589">
        <v>66.86</v>
      </c>
      <c r="T10" s="590">
        <v>43.397500000000001</v>
      </c>
      <c r="U10" s="591">
        <f t="shared" si="0"/>
        <v>50.036250000000003</v>
      </c>
      <c r="V10" s="629">
        <f t="shared" si="1"/>
        <v>6.6387500000000017</v>
      </c>
      <c r="W10" s="592">
        <v>6</v>
      </c>
      <c r="X10" s="593">
        <v>7</v>
      </c>
      <c r="Y10" s="594">
        <v>7</v>
      </c>
      <c r="Z10" s="284"/>
      <c r="AA10" s="284"/>
      <c r="AB10" s="284"/>
      <c r="AC10" s="2"/>
      <c r="AD10" s="2"/>
      <c r="AE10" s="2"/>
      <c r="AF10" s="2"/>
      <c r="AG10" s="2"/>
      <c r="AH10" s="2"/>
      <c r="AI10" s="2"/>
    </row>
    <row r="11" spans="1:35" ht="21" customHeight="1">
      <c r="A11" s="595">
        <v>2</v>
      </c>
      <c r="B11" s="405" t="s">
        <v>119</v>
      </c>
      <c r="C11" s="546" t="s">
        <v>120</v>
      </c>
      <c r="D11" s="90">
        <v>51.29</v>
      </c>
      <c r="E11" s="596">
        <v>48.86</v>
      </c>
      <c r="F11" s="90">
        <v>50.88</v>
      </c>
      <c r="G11" s="596">
        <v>48.47</v>
      </c>
      <c r="H11" s="90">
        <v>32.340000000000003</v>
      </c>
      <c r="I11" s="596">
        <v>39.549999999999997</v>
      </c>
      <c r="J11" s="90">
        <v>49.93</v>
      </c>
      <c r="K11" s="596">
        <v>36.94</v>
      </c>
      <c r="L11" s="90">
        <v>41.88</v>
      </c>
      <c r="M11" s="596">
        <v>40.96</v>
      </c>
      <c r="N11" s="90">
        <v>56.68</v>
      </c>
      <c r="O11" s="596">
        <v>56.64</v>
      </c>
      <c r="P11" s="90">
        <v>47.84</v>
      </c>
      <c r="Q11" s="596">
        <v>54.1</v>
      </c>
      <c r="R11" s="90">
        <v>56.44</v>
      </c>
      <c r="S11" s="596">
        <v>56.83</v>
      </c>
      <c r="T11" s="541">
        <v>48.410000000000004</v>
      </c>
      <c r="U11" s="542">
        <f t="shared" si="0"/>
        <v>47.793750000000003</v>
      </c>
      <c r="V11" s="373">
        <f t="shared" si="1"/>
        <v>-0.61625000000000085</v>
      </c>
      <c r="W11" s="597">
        <v>5</v>
      </c>
      <c r="X11" s="598">
        <v>8</v>
      </c>
      <c r="Y11" s="599">
        <v>8</v>
      </c>
      <c r="Z11" s="284"/>
      <c r="AA11" s="284"/>
      <c r="AB11" s="284"/>
      <c r="AC11" s="2"/>
      <c r="AD11" s="2"/>
      <c r="AE11" s="2"/>
      <c r="AF11" s="2"/>
      <c r="AG11" s="2"/>
      <c r="AH11" s="2"/>
      <c r="AI11" s="2"/>
    </row>
    <row r="12" spans="1:35" ht="21" customHeight="1">
      <c r="A12" s="595">
        <v>3</v>
      </c>
      <c r="B12" s="405" t="s">
        <v>67</v>
      </c>
      <c r="C12" s="546" t="s">
        <v>68</v>
      </c>
      <c r="D12" s="90">
        <v>46.22</v>
      </c>
      <c r="E12" s="596">
        <v>47.71</v>
      </c>
      <c r="F12" s="90">
        <v>40.44</v>
      </c>
      <c r="G12" s="596">
        <v>42.86</v>
      </c>
      <c r="H12" s="90">
        <v>28.33</v>
      </c>
      <c r="I12" s="596">
        <v>30.71</v>
      </c>
      <c r="J12" s="90">
        <v>55</v>
      </c>
      <c r="K12" s="596">
        <v>45</v>
      </c>
      <c r="L12" s="90">
        <v>36.67</v>
      </c>
      <c r="M12" s="596">
        <v>41.5</v>
      </c>
      <c r="N12" s="90">
        <v>53.99</v>
      </c>
      <c r="O12" s="596">
        <v>52</v>
      </c>
      <c r="P12" s="90">
        <v>30.56</v>
      </c>
      <c r="Q12" s="596">
        <v>54.29</v>
      </c>
      <c r="R12" s="90">
        <v>46.22</v>
      </c>
      <c r="S12" s="596">
        <v>64</v>
      </c>
      <c r="T12" s="541">
        <v>42.178749999999994</v>
      </c>
      <c r="U12" s="542">
        <f t="shared" si="0"/>
        <v>47.258749999999999</v>
      </c>
      <c r="V12" s="394">
        <f t="shared" si="1"/>
        <v>5.0800000000000054</v>
      </c>
      <c r="W12" s="597">
        <v>4</v>
      </c>
      <c r="X12" s="598">
        <v>6</v>
      </c>
      <c r="Y12" s="599">
        <v>5</v>
      </c>
      <c r="Z12" s="284"/>
      <c r="AA12" s="284"/>
      <c r="AB12" s="284"/>
      <c r="AC12" s="2"/>
      <c r="AD12" s="2"/>
      <c r="AE12" s="2"/>
      <c r="AF12" s="2"/>
      <c r="AG12" s="2"/>
      <c r="AH12" s="2"/>
      <c r="AI12" s="2"/>
    </row>
    <row r="13" spans="1:35" ht="21" customHeight="1">
      <c r="A13" s="595">
        <v>4</v>
      </c>
      <c r="B13" s="405" t="s">
        <v>111</v>
      </c>
      <c r="C13" s="546" t="s">
        <v>112</v>
      </c>
      <c r="D13" s="90">
        <v>50.67</v>
      </c>
      <c r="E13" s="596">
        <v>46.29</v>
      </c>
      <c r="F13" s="90">
        <v>64.22</v>
      </c>
      <c r="G13" s="596">
        <v>48.57</v>
      </c>
      <c r="H13" s="90">
        <v>28.61</v>
      </c>
      <c r="I13" s="596">
        <v>33.57</v>
      </c>
      <c r="J13" s="90">
        <v>53.89</v>
      </c>
      <c r="K13" s="596">
        <v>35</v>
      </c>
      <c r="L13" s="90">
        <v>51.94</v>
      </c>
      <c r="M13" s="596">
        <v>39.71</v>
      </c>
      <c r="N13" s="90">
        <v>78.489999999999995</v>
      </c>
      <c r="O13" s="596">
        <v>56</v>
      </c>
      <c r="P13" s="90">
        <v>52.78</v>
      </c>
      <c r="Q13" s="596">
        <v>50</v>
      </c>
      <c r="R13" s="90">
        <v>69.78</v>
      </c>
      <c r="S13" s="596">
        <v>63.43</v>
      </c>
      <c r="T13" s="541">
        <v>56.297499999999999</v>
      </c>
      <c r="U13" s="542">
        <f t="shared" si="0"/>
        <v>46.571249999999999</v>
      </c>
      <c r="V13" s="373">
        <f t="shared" si="1"/>
        <v>-9.7262500000000003</v>
      </c>
      <c r="W13" s="597">
        <v>3</v>
      </c>
      <c r="X13" s="598">
        <v>6</v>
      </c>
      <c r="Y13" s="599">
        <v>5</v>
      </c>
      <c r="Z13" s="284"/>
      <c r="AA13" s="284"/>
      <c r="AB13" s="284"/>
      <c r="AC13" s="2"/>
      <c r="AD13" s="2"/>
      <c r="AE13" s="2"/>
      <c r="AF13" s="2"/>
      <c r="AG13" s="2"/>
      <c r="AH13" s="2"/>
      <c r="AI13" s="2"/>
    </row>
    <row r="14" spans="1:35" ht="21" customHeight="1">
      <c r="A14" s="595">
        <v>5</v>
      </c>
      <c r="B14" s="405" t="s">
        <v>107</v>
      </c>
      <c r="C14" s="546" t="s">
        <v>108</v>
      </c>
      <c r="D14" s="90">
        <v>59.65</v>
      </c>
      <c r="E14" s="596">
        <v>41.78</v>
      </c>
      <c r="F14" s="90">
        <v>51.41</v>
      </c>
      <c r="G14" s="596">
        <v>44</v>
      </c>
      <c r="H14" s="90">
        <v>34.85</v>
      </c>
      <c r="I14" s="596">
        <v>36.81</v>
      </c>
      <c r="J14" s="90">
        <v>67.349999999999994</v>
      </c>
      <c r="K14" s="596">
        <v>37.5</v>
      </c>
      <c r="L14" s="90">
        <v>45</v>
      </c>
      <c r="M14" s="596">
        <v>34.58</v>
      </c>
      <c r="N14" s="90">
        <v>66.89</v>
      </c>
      <c r="O14" s="596">
        <v>60.22</v>
      </c>
      <c r="P14" s="90">
        <v>56.47</v>
      </c>
      <c r="Q14" s="596">
        <v>50.83</v>
      </c>
      <c r="R14" s="90">
        <v>63.53</v>
      </c>
      <c r="S14" s="596">
        <v>58.67</v>
      </c>
      <c r="T14" s="541">
        <v>55.643749999999997</v>
      </c>
      <c r="U14" s="542">
        <f t="shared" si="0"/>
        <v>45.548750000000005</v>
      </c>
      <c r="V14" s="373">
        <f t="shared" si="1"/>
        <v>-10.094999999999992</v>
      </c>
      <c r="W14" s="597">
        <v>2</v>
      </c>
      <c r="X14" s="598">
        <v>6</v>
      </c>
      <c r="Y14" s="599">
        <v>3</v>
      </c>
      <c r="Z14" s="284"/>
      <c r="AA14" s="284"/>
      <c r="AB14" s="284"/>
      <c r="AC14" s="2"/>
      <c r="AD14" s="2"/>
      <c r="AE14" s="2"/>
      <c r="AF14" s="2"/>
      <c r="AG14" s="2"/>
      <c r="AH14" s="2"/>
      <c r="AI14" s="2"/>
    </row>
    <row r="15" spans="1:35" ht="21" customHeight="1">
      <c r="A15" s="595">
        <v>6</v>
      </c>
      <c r="B15" s="405" t="s">
        <v>121</v>
      </c>
      <c r="C15" s="546" t="s">
        <v>122</v>
      </c>
      <c r="D15" s="90">
        <v>49.6</v>
      </c>
      <c r="E15" s="596">
        <v>45.09</v>
      </c>
      <c r="F15" s="90">
        <v>49.87</v>
      </c>
      <c r="G15" s="596">
        <v>43.09</v>
      </c>
      <c r="H15" s="90">
        <v>30.83</v>
      </c>
      <c r="I15" s="596">
        <v>35.229999999999997</v>
      </c>
      <c r="J15" s="90">
        <v>46.67</v>
      </c>
      <c r="K15" s="596">
        <v>34.549999999999997</v>
      </c>
      <c r="L15" s="90">
        <v>37.33</v>
      </c>
      <c r="M15" s="596">
        <v>33.5</v>
      </c>
      <c r="N15" s="90">
        <v>60.32</v>
      </c>
      <c r="O15" s="596">
        <v>56.73</v>
      </c>
      <c r="P15" s="90">
        <v>48</v>
      </c>
      <c r="Q15" s="596">
        <v>57.27</v>
      </c>
      <c r="R15" s="90">
        <v>60.53</v>
      </c>
      <c r="S15" s="596">
        <v>58.18</v>
      </c>
      <c r="T15" s="541">
        <v>47.893749999999997</v>
      </c>
      <c r="U15" s="542">
        <f t="shared" si="0"/>
        <v>45.454999999999998</v>
      </c>
      <c r="V15" s="373">
        <f t="shared" si="1"/>
        <v>-2.4387499999999989</v>
      </c>
      <c r="W15" s="597">
        <v>2</v>
      </c>
      <c r="X15" s="598">
        <v>7</v>
      </c>
      <c r="Y15" s="599">
        <v>3</v>
      </c>
      <c r="Z15" s="284"/>
      <c r="AA15" s="284"/>
      <c r="AB15" s="284"/>
      <c r="AC15" s="2"/>
      <c r="AD15" s="2"/>
      <c r="AE15" s="2"/>
      <c r="AF15" s="2"/>
      <c r="AG15" s="2"/>
      <c r="AH15" s="2"/>
      <c r="AI15" s="2"/>
    </row>
    <row r="16" spans="1:35" ht="21" customHeight="1">
      <c r="A16" s="595">
        <v>7</v>
      </c>
      <c r="B16" s="405" t="s">
        <v>183</v>
      </c>
      <c r="C16" s="546" t="s">
        <v>184</v>
      </c>
      <c r="D16" s="90">
        <v>59.07</v>
      </c>
      <c r="E16" s="596">
        <v>45.62</v>
      </c>
      <c r="F16" s="90">
        <v>56.67</v>
      </c>
      <c r="G16" s="596">
        <v>44.38</v>
      </c>
      <c r="H16" s="90">
        <v>30.33</v>
      </c>
      <c r="I16" s="596">
        <v>32.86</v>
      </c>
      <c r="J16" s="90">
        <v>62.33</v>
      </c>
      <c r="K16" s="596">
        <v>31.9</v>
      </c>
      <c r="L16" s="90">
        <v>48.67</v>
      </c>
      <c r="M16" s="596">
        <v>38.29</v>
      </c>
      <c r="N16" s="90">
        <v>65.36</v>
      </c>
      <c r="O16" s="596">
        <v>54.29</v>
      </c>
      <c r="P16" s="90">
        <v>52.67</v>
      </c>
      <c r="Q16" s="596">
        <v>49.76</v>
      </c>
      <c r="R16" s="90">
        <v>69.87</v>
      </c>
      <c r="S16" s="596">
        <v>60.95</v>
      </c>
      <c r="T16" s="541">
        <v>55.621250000000003</v>
      </c>
      <c r="U16" s="542">
        <f t="shared" si="0"/>
        <v>44.756249999999994</v>
      </c>
      <c r="V16" s="373">
        <f t="shared" si="1"/>
        <v>-10.865000000000009</v>
      </c>
      <c r="W16" s="597">
        <v>1</v>
      </c>
      <c r="X16" s="598">
        <v>5</v>
      </c>
      <c r="Y16" s="599">
        <v>3</v>
      </c>
      <c r="Z16" s="284"/>
      <c r="AA16" s="284"/>
      <c r="AB16" s="284"/>
      <c r="AC16" s="2"/>
      <c r="AD16" s="2"/>
      <c r="AE16" s="2"/>
      <c r="AF16" s="2"/>
      <c r="AG16" s="2"/>
      <c r="AH16" s="2"/>
      <c r="AI16" s="2"/>
    </row>
    <row r="17" spans="1:35" ht="21" customHeight="1">
      <c r="A17" s="595">
        <v>8</v>
      </c>
      <c r="B17" s="405" t="s">
        <v>105</v>
      </c>
      <c r="C17" s="546" t="s">
        <v>106</v>
      </c>
      <c r="D17" s="90">
        <v>59.08</v>
      </c>
      <c r="E17" s="596">
        <v>42.75</v>
      </c>
      <c r="F17" s="90">
        <v>55.69</v>
      </c>
      <c r="G17" s="596">
        <v>45.5</v>
      </c>
      <c r="H17" s="90">
        <v>31.15</v>
      </c>
      <c r="I17" s="596">
        <v>32.81</v>
      </c>
      <c r="J17" s="90">
        <v>67.31</v>
      </c>
      <c r="K17" s="596">
        <v>33.130000000000003</v>
      </c>
      <c r="L17" s="90">
        <v>36.54</v>
      </c>
      <c r="M17" s="596">
        <v>38.25</v>
      </c>
      <c r="N17" s="90">
        <v>61.22</v>
      </c>
      <c r="O17" s="596">
        <v>51</v>
      </c>
      <c r="P17" s="90">
        <v>46.92</v>
      </c>
      <c r="Q17" s="596">
        <v>50</v>
      </c>
      <c r="R17" s="90">
        <v>64.92</v>
      </c>
      <c r="S17" s="596">
        <v>64.5</v>
      </c>
      <c r="T17" s="541">
        <v>52.853750000000005</v>
      </c>
      <c r="U17" s="542">
        <f t="shared" si="0"/>
        <v>44.7425</v>
      </c>
      <c r="V17" s="373">
        <f t="shared" si="1"/>
        <v>-8.1112500000000054</v>
      </c>
      <c r="W17" s="597">
        <v>2</v>
      </c>
      <c r="X17" s="598">
        <v>3</v>
      </c>
      <c r="Y17" s="599">
        <v>3</v>
      </c>
      <c r="Z17" s="284"/>
      <c r="AA17" s="284"/>
      <c r="AB17" s="284"/>
      <c r="AC17" s="2"/>
      <c r="AD17" s="2"/>
      <c r="AE17" s="2"/>
      <c r="AF17" s="2"/>
      <c r="AG17" s="2"/>
      <c r="AH17" s="2"/>
      <c r="AI17" s="2"/>
    </row>
    <row r="18" spans="1:35" ht="21" customHeight="1">
      <c r="A18" s="595">
        <v>9</v>
      </c>
      <c r="B18" s="405" t="s">
        <v>73</v>
      </c>
      <c r="C18" s="546" t="s">
        <v>74</v>
      </c>
      <c r="D18" s="90">
        <v>49.11</v>
      </c>
      <c r="E18" s="596">
        <v>45.63</v>
      </c>
      <c r="F18" s="90">
        <v>50.44</v>
      </c>
      <c r="G18" s="596">
        <v>37.630000000000003</v>
      </c>
      <c r="H18" s="90">
        <v>42.5</v>
      </c>
      <c r="I18" s="596">
        <v>43.28</v>
      </c>
      <c r="J18" s="90">
        <v>55.56</v>
      </c>
      <c r="K18" s="596">
        <v>27.19</v>
      </c>
      <c r="L18" s="90">
        <v>48.89</v>
      </c>
      <c r="M18" s="596">
        <v>33.78</v>
      </c>
      <c r="N18" s="90">
        <v>64.790000000000006</v>
      </c>
      <c r="O18" s="596">
        <v>51.25</v>
      </c>
      <c r="P18" s="90">
        <v>41.67</v>
      </c>
      <c r="Q18" s="596">
        <v>48.13</v>
      </c>
      <c r="R18" s="90">
        <v>61.33</v>
      </c>
      <c r="S18" s="596">
        <v>61.25</v>
      </c>
      <c r="T18" s="541">
        <v>51.786250000000003</v>
      </c>
      <c r="U18" s="536">
        <f t="shared" si="0"/>
        <v>43.517500000000005</v>
      </c>
      <c r="V18" s="373">
        <f t="shared" si="1"/>
        <v>-8.2687499999999972</v>
      </c>
      <c r="W18" s="597">
        <v>2</v>
      </c>
      <c r="X18" s="598">
        <v>3</v>
      </c>
      <c r="Y18" s="599">
        <v>2</v>
      </c>
      <c r="Z18" s="284"/>
      <c r="AA18" s="284"/>
      <c r="AB18" s="284"/>
      <c r="AC18" s="2"/>
      <c r="AD18" s="2"/>
      <c r="AE18" s="2"/>
      <c r="AF18" s="2"/>
      <c r="AG18" s="2"/>
      <c r="AH18" s="2"/>
      <c r="AI18" s="2"/>
    </row>
    <row r="19" spans="1:35" ht="21" customHeight="1">
      <c r="A19" s="595">
        <v>10</v>
      </c>
      <c r="B19" s="405" t="s">
        <v>153</v>
      </c>
      <c r="C19" s="546" t="s">
        <v>154</v>
      </c>
      <c r="D19" s="90">
        <v>44.5</v>
      </c>
      <c r="E19" s="596">
        <v>42.2</v>
      </c>
      <c r="F19" s="90">
        <v>43</v>
      </c>
      <c r="G19" s="596">
        <v>39.799999999999997</v>
      </c>
      <c r="H19" s="90">
        <v>25.21</v>
      </c>
      <c r="I19" s="596">
        <v>28.5</v>
      </c>
      <c r="J19" s="90">
        <v>47.92</v>
      </c>
      <c r="K19" s="596">
        <v>25.5</v>
      </c>
      <c r="L19" s="90">
        <v>35.630000000000003</v>
      </c>
      <c r="M19" s="596">
        <v>36.549999999999997</v>
      </c>
      <c r="N19" s="90">
        <v>58.63</v>
      </c>
      <c r="O19" s="596">
        <v>51.6</v>
      </c>
      <c r="P19" s="90">
        <v>41.67</v>
      </c>
      <c r="Q19" s="596">
        <v>46.5</v>
      </c>
      <c r="R19" s="90">
        <v>43.67</v>
      </c>
      <c r="S19" s="596">
        <v>62.8</v>
      </c>
      <c r="T19" s="541">
        <v>42.528750000000002</v>
      </c>
      <c r="U19" s="536">
        <f t="shared" si="0"/>
        <v>41.681249999999999</v>
      </c>
      <c r="V19" s="373">
        <f t="shared" si="1"/>
        <v>-0.84750000000000369</v>
      </c>
      <c r="W19" s="597">
        <v>1</v>
      </c>
      <c r="X19" s="598">
        <v>2</v>
      </c>
      <c r="Y19" s="599">
        <v>1</v>
      </c>
      <c r="Z19" s="284"/>
      <c r="AA19" s="284"/>
      <c r="AB19" s="284"/>
      <c r="AC19" s="2"/>
      <c r="AD19" s="2"/>
      <c r="AE19" s="2"/>
      <c r="AF19" s="2"/>
      <c r="AG19" s="2"/>
      <c r="AH19" s="2"/>
      <c r="AI19" s="2"/>
    </row>
    <row r="20" spans="1:35" ht="21" customHeight="1">
      <c r="A20" s="595">
        <v>11</v>
      </c>
      <c r="B20" s="405" t="s">
        <v>242</v>
      </c>
      <c r="C20" s="546" t="s">
        <v>243</v>
      </c>
      <c r="D20" s="90">
        <v>47.73</v>
      </c>
      <c r="E20" s="596">
        <v>41.38</v>
      </c>
      <c r="F20" s="90">
        <v>56.36</v>
      </c>
      <c r="G20" s="596">
        <v>40</v>
      </c>
      <c r="H20" s="90">
        <v>29.2</v>
      </c>
      <c r="I20" s="596">
        <v>30.58</v>
      </c>
      <c r="J20" s="90">
        <v>46.36</v>
      </c>
      <c r="K20" s="596">
        <v>27.88</v>
      </c>
      <c r="L20" s="90">
        <v>43.3</v>
      </c>
      <c r="M20" s="596">
        <v>35.04</v>
      </c>
      <c r="N20" s="90">
        <v>61.1</v>
      </c>
      <c r="O20" s="596">
        <v>51.08</v>
      </c>
      <c r="P20" s="90">
        <v>47.27</v>
      </c>
      <c r="Q20" s="596">
        <v>47.69</v>
      </c>
      <c r="R20" s="90">
        <v>54.55</v>
      </c>
      <c r="S20" s="596">
        <v>53.38</v>
      </c>
      <c r="T20" s="541">
        <v>48.233750000000001</v>
      </c>
      <c r="U20" s="536">
        <f t="shared" si="0"/>
        <v>40.878749999999997</v>
      </c>
      <c r="V20" s="373">
        <f t="shared" si="1"/>
        <v>-7.355000000000004</v>
      </c>
      <c r="W20" s="597">
        <v>0</v>
      </c>
      <c r="X20" s="598">
        <v>1</v>
      </c>
      <c r="Y20" s="599">
        <v>0</v>
      </c>
      <c r="Z20" s="284"/>
      <c r="AA20" s="284"/>
      <c r="AB20" s="284"/>
      <c r="AC20" s="2"/>
      <c r="AD20" s="2"/>
      <c r="AE20" s="2"/>
      <c r="AF20" s="2"/>
      <c r="AG20" s="2"/>
      <c r="AH20" s="2"/>
      <c r="AI20" s="2"/>
    </row>
    <row r="21" spans="1:35" ht="21" customHeight="1">
      <c r="A21" s="595">
        <v>12</v>
      </c>
      <c r="B21" s="405" t="s">
        <v>256</v>
      </c>
      <c r="C21" s="546" t="s">
        <v>257</v>
      </c>
      <c r="D21" s="90">
        <v>53.69</v>
      </c>
      <c r="E21" s="596">
        <v>37.6</v>
      </c>
      <c r="F21" s="90">
        <v>46.31</v>
      </c>
      <c r="G21" s="596">
        <v>40</v>
      </c>
      <c r="H21" s="90">
        <v>31.35</v>
      </c>
      <c r="I21" s="596">
        <v>28.25</v>
      </c>
      <c r="J21" s="90">
        <v>55.38</v>
      </c>
      <c r="K21" s="596">
        <v>30</v>
      </c>
      <c r="L21" s="90">
        <v>43.65</v>
      </c>
      <c r="M21" s="596">
        <v>33.75</v>
      </c>
      <c r="N21" s="90">
        <v>62.67</v>
      </c>
      <c r="O21" s="596">
        <v>48</v>
      </c>
      <c r="P21" s="90">
        <v>50</v>
      </c>
      <c r="Q21" s="596">
        <v>48</v>
      </c>
      <c r="R21" s="90">
        <v>54.46</v>
      </c>
      <c r="S21" s="596">
        <v>52</v>
      </c>
      <c r="T21" s="541">
        <v>49.688749999999999</v>
      </c>
      <c r="U21" s="536">
        <f t="shared" si="0"/>
        <v>39.700000000000003</v>
      </c>
      <c r="V21" s="373">
        <f t="shared" si="1"/>
        <v>-9.988749999999996</v>
      </c>
      <c r="W21" s="597">
        <v>0</v>
      </c>
      <c r="X21" s="598">
        <v>0</v>
      </c>
      <c r="Y21" s="599">
        <v>0</v>
      </c>
      <c r="Z21" s="284"/>
      <c r="AA21" s="284"/>
      <c r="AB21" s="284"/>
      <c r="AC21" s="2"/>
      <c r="AD21" s="2"/>
      <c r="AE21" s="2"/>
      <c r="AF21" s="2"/>
      <c r="AG21" s="2"/>
      <c r="AH21" s="2"/>
      <c r="AI21" s="2"/>
    </row>
    <row r="22" spans="1:35" ht="21" customHeight="1">
      <c r="A22" s="651">
        <v>13</v>
      </c>
      <c r="B22" s="652" t="s">
        <v>276</v>
      </c>
      <c r="C22" s="653" t="s">
        <v>277</v>
      </c>
      <c r="D22" s="654">
        <v>52</v>
      </c>
      <c r="E22" s="655"/>
      <c r="F22" s="654">
        <v>49</v>
      </c>
      <c r="G22" s="655"/>
      <c r="H22" s="654">
        <v>25</v>
      </c>
      <c r="I22" s="655"/>
      <c r="J22" s="654">
        <v>42.5</v>
      </c>
      <c r="K22" s="655"/>
      <c r="L22" s="654">
        <v>38.75</v>
      </c>
      <c r="M22" s="655"/>
      <c r="N22" s="654">
        <v>59</v>
      </c>
      <c r="O22" s="655"/>
      <c r="P22" s="654">
        <v>42.5</v>
      </c>
      <c r="Q22" s="655"/>
      <c r="R22" s="654">
        <v>48</v>
      </c>
      <c r="S22" s="655"/>
      <c r="T22" s="656">
        <v>44.59375</v>
      </c>
      <c r="U22" s="652"/>
      <c r="V22" s="406"/>
      <c r="W22" s="657"/>
      <c r="X22" s="657"/>
      <c r="Y22" s="657"/>
      <c r="Z22" s="284"/>
      <c r="AA22" s="284"/>
      <c r="AB22" s="284"/>
      <c r="AC22" s="2"/>
      <c r="AD22" s="2"/>
      <c r="AE22" s="2"/>
      <c r="AF22" s="2"/>
      <c r="AG22" s="2"/>
      <c r="AH22" s="2"/>
      <c r="AI22" s="2"/>
    </row>
    <row r="23" spans="1:35" ht="24" customHeight="1">
      <c r="A23" s="938" t="s">
        <v>387</v>
      </c>
      <c r="B23" s="938"/>
      <c r="C23" s="938"/>
      <c r="D23" s="605">
        <f>SUM(D10:D22)/12</f>
        <v>55.48416666666666</v>
      </c>
      <c r="E23" s="606">
        <f t="shared" ref="E23:U23" si="2">SUM(E10:E22)/12</f>
        <v>44.956666666666671</v>
      </c>
      <c r="F23" s="605">
        <f t="shared" si="2"/>
        <v>54.824166666666677</v>
      </c>
      <c r="G23" s="606">
        <f t="shared" si="2"/>
        <v>43.620000000000005</v>
      </c>
      <c r="H23" s="605">
        <f t="shared" si="2"/>
        <v>33.18333333333333</v>
      </c>
      <c r="I23" s="606">
        <f t="shared" si="2"/>
        <v>34.226666666666667</v>
      </c>
      <c r="J23" s="605">
        <f t="shared" si="2"/>
        <v>57.93333333333333</v>
      </c>
      <c r="K23" s="606">
        <f t="shared" si="2"/>
        <v>33.120833333333337</v>
      </c>
      <c r="L23" s="605">
        <f t="shared" si="2"/>
        <v>45.145833333333336</v>
      </c>
      <c r="M23" s="606">
        <f t="shared" si="2"/>
        <v>37.575833333333343</v>
      </c>
      <c r="N23" s="605">
        <f t="shared" si="2"/>
        <v>67.11</v>
      </c>
      <c r="O23" s="606">
        <f t="shared" si="2"/>
        <v>53.686666666666667</v>
      </c>
      <c r="P23" s="605">
        <f t="shared" si="2"/>
        <v>50.362500000000004</v>
      </c>
      <c r="Q23" s="606">
        <f t="shared" si="2"/>
        <v>51.202500000000008</v>
      </c>
      <c r="R23" s="605">
        <f t="shared" si="2"/>
        <v>62.041666666666664</v>
      </c>
      <c r="S23" s="606">
        <f t="shared" si="2"/>
        <v>60.237500000000004</v>
      </c>
      <c r="T23" s="606">
        <f t="shared" si="2"/>
        <v>53.260625000000005</v>
      </c>
      <c r="U23" s="606">
        <f t="shared" si="2"/>
        <v>44.828333333333326</v>
      </c>
      <c r="V23" s="373">
        <f t="shared" si="1"/>
        <v>-8.4322916666666785</v>
      </c>
      <c r="W23" s="624"/>
      <c r="X23" s="625"/>
      <c r="Y23" s="626"/>
      <c r="Z23" s="284"/>
      <c r="AA23" s="284"/>
      <c r="AB23" s="284"/>
      <c r="AC23" s="2"/>
      <c r="AD23" s="2"/>
      <c r="AE23" s="2"/>
      <c r="AF23" s="2"/>
      <c r="AG23" s="2"/>
      <c r="AH23" s="2"/>
      <c r="AI23" s="2"/>
    </row>
    <row r="24" spans="1:35">
      <c r="T24" s="426"/>
    </row>
    <row r="25" spans="1:35">
      <c r="C25" s="612" t="s">
        <v>396</v>
      </c>
      <c r="T25" s="426"/>
    </row>
    <row r="26" spans="1:35">
      <c r="T26" s="426"/>
    </row>
    <row r="27" spans="1:35" s="235" customFormat="1">
      <c r="A27" s="12"/>
      <c r="B27" s="108"/>
      <c r="C27" s="12"/>
      <c r="D27" s="109"/>
      <c r="E27" s="110"/>
      <c r="F27" s="109"/>
      <c r="G27" s="110"/>
      <c r="H27" s="109"/>
      <c r="I27" s="110"/>
      <c r="J27" s="109"/>
      <c r="K27" s="110"/>
      <c r="L27" s="109"/>
      <c r="M27" s="110"/>
      <c r="N27" s="109"/>
      <c r="O27" s="110"/>
      <c r="P27" s="109"/>
      <c r="Q27" s="110"/>
      <c r="R27" s="109"/>
      <c r="S27" s="110"/>
      <c r="T27" s="426"/>
      <c r="U27" s="110"/>
      <c r="Z27" s="94"/>
      <c r="AA27" s="94"/>
      <c r="AB27" s="94"/>
      <c r="AC27" s="12"/>
      <c r="AD27" s="12"/>
      <c r="AE27" s="12"/>
      <c r="AF27" s="12"/>
      <c r="AG27" s="12"/>
      <c r="AH27" s="12"/>
      <c r="AI27" s="12"/>
    </row>
    <row r="28" spans="1:35">
      <c r="T28" s="426"/>
    </row>
    <row r="29" spans="1:35">
      <c r="T29" s="426"/>
    </row>
    <row r="30" spans="1:35">
      <c r="T30" s="426"/>
    </row>
    <row r="31" spans="1:35">
      <c r="T31" s="426"/>
    </row>
    <row r="32" spans="1:35">
      <c r="T32" s="426"/>
    </row>
    <row r="33" spans="1:35" s="292" customFormat="1">
      <c r="A33" s="12"/>
      <c r="B33" s="108"/>
      <c r="C33" s="12"/>
      <c r="D33" s="109"/>
      <c r="E33" s="110"/>
      <c r="F33" s="109"/>
      <c r="G33" s="110"/>
      <c r="H33" s="109"/>
      <c r="I33" s="110"/>
      <c r="J33" s="109"/>
      <c r="K33" s="110"/>
      <c r="L33" s="109"/>
      <c r="M33" s="110"/>
      <c r="N33" s="109"/>
      <c r="O33" s="110"/>
      <c r="P33" s="109"/>
      <c r="Q33" s="110"/>
      <c r="R33" s="109"/>
      <c r="S33" s="110"/>
      <c r="T33" s="426"/>
      <c r="U33" s="110"/>
      <c r="V33" s="235"/>
      <c r="W33" s="235"/>
      <c r="X33" s="235"/>
      <c r="Y33" s="235"/>
      <c r="Z33" s="94"/>
      <c r="AA33" s="94"/>
      <c r="AB33" s="94"/>
      <c r="AC33" s="12"/>
      <c r="AD33" s="12"/>
      <c r="AE33" s="12"/>
      <c r="AF33" s="12"/>
      <c r="AG33" s="12"/>
      <c r="AH33" s="12"/>
      <c r="AI33" s="12"/>
    </row>
    <row r="34" spans="1:35" s="292" customFormat="1">
      <c r="A34" s="12"/>
      <c r="B34" s="108"/>
      <c r="C34" s="12"/>
      <c r="D34" s="109"/>
      <c r="E34" s="110"/>
      <c r="F34" s="109"/>
      <c r="G34" s="110"/>
      <c r="H34" s="109"/>
      <c r="I34" s="110"/>
      <c r="J34" s="109"/>
      <c r="K34" s="110"/>
      <c r="L34" s="109"/>
      <c r="M34" s="110"/>
      <c r="N34" s="109"/>
      <c r="O34" s="110"/>
      <c r="P34" s="109"/>
      <c r="Q34" s="110"/>
      <c r="R34" s="109"/>
      <c r="S34" s="110"/>
      <c r="T34" s="426"/>
      <c r="U34" s="110"/>
      <c r="V34" s="235"/>
      <c r="W34" s="235"/>
      <c r="X34" s="235"/>
      <c r="Y34" s="235"/>
      <c r="Z34" s="94"/>
      <c r="AA34" s="94"/>
      <c r="AB34" s="94"/>
      <c r="AC34" s="12"/>
      <c r="AD34" s="12"/>
      <c r="AE34" s="12"/>
      <c r="AF34" s="12"/>
      <c r="AG34" s="12"/>
      <c r="AH34" s="12"/>
      <c r="AI34" s="12"/>
    </row>
    <row r="35" spans="1:35" s="292" customFormat="1">
      <c r="A35" s="12"/>
      <c r="B35" s="108"/>
      <c r="C35" s="12"/>
      <c r="D35" s="109"/>
      <c r="E35" s="110"/>
      <c r="F35" s="109"/>
      <c r="G35" s="110"/>
      <c r="H35" s="109"/>
      <c r="I35" s="110"/>
      <c r="J35" s="109"/>
      <c r="K35" s="110"/>
      <c r="L35" s="109"/>
      <c r="M35" s="110"/>
      <c r="N35" s="109"/>
      <c r="O35" s="110"/>
      <c r="P35" s="109"/>
      <c r="Q35" s="110"/>
      <c r="R35" s="109"/>
      <c r="S35" s="110"/>
      <c r="T35" s="426"/>
      <c r="U35" s="110"/>
      <c r="V35" s="235"/>
      <c r="W35" s="235"/>
      <c r="X35" s="235"/>
      <c r="Y35" s="235"/>
      <c r="Z35" s="94"/>
      <c r="AA35" s="94"/>
      <c r="AB35" s="94"/>
      <c r="AC35" s="12"/>
      <c r="AD35" s="12"/>
      <c r="AE35" s="12"/>
      <c r="AF35" s="12"/>
      <c r="AG35" s="12"/>
      <c r="AH35" s="12"/>
      <c r="AI35" s="12"/>
    </row>
    <row r="36" spans="1:35" s="292" customFormat="1">
      <c r="A36" s="12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U36" s="110"/>
      <c r="V36" s="235"/>
      <c r="W36" s="235"/>
      <c r="X36" s="235"/>
      <c r="Y36" s="235"/>
      <c r="Z36" s="94"/>
      <c r="AA36" s="94"/>
      <c r="AB36" s="94"/>
      <c r="AC36" s="12"/>
      <c r="AD36" s="12"/>
      <c r="AE36" s="12"/>
      <c r="AF36" s="12"/>
      <c r="AG36" s="12"/>
      <c r="AH36" s="12"/>
      <c r="AI36" s="12"/>
    </row>
    <row r="37" spans="1:35" s="292" customFormat="1">
      <c r="A37" s="12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U37" s="110"/>
      <c r="V37" s="235"/>
      <c r="W37" s="235"/>
      <c r="X37" s="235"/>
      <c r="Y37" s="235"/>
      <c r="Z37" s="94"/>
      <c r="AA37" s="94"/>
      <c r="AB37" s="94"/>
      <c r="AC37" s="12"/>
      <c r="AD37" s="12"/>
      <c r="AE37" s="12"/>
      <c r="AF37" s="12"/>
      <c r="AG37" s="12"/>
      <c r="AH37" s="12"/>
      <c r="AI37" s="12"/>
    </row>
    <row r="38" spans="1:35" s="292" customFormat="1">
      <c r="A38" s="12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U38" s="110"/>
      <c r="V38" s="235"/>
      <c r="W38" s="235"/>
      <c r="X38" s="235"/>
      <c r="Y38" s="235"/>
      <c r="Z38" s="94"/>
      <c r="AA38" s="94"/>
      <c r="AB38" s="94"/>
      <c r="AC38" s="12"/>
      <c r="AD38" s="12"/>
      <c r="AE38" s="12"/>
      <c r="AF38" s="12"/>
      <c r="AG38" s="12"/>
      <c r="AH38" s="12"/>
      <c r="AI38" s="12"/>
    </row>
    <row r="39" spans="1:35" s="292" customFormat="1">
      <c r="A39" s="12"/>
      <c r="B39" s="108"/>
      <c r="C39" s="12"/>
      <c r="D39" s="109"/>
      <c r="E39" s="110"/>
      <c r="F39" s="109"/>
      <c r="G39" s="110"/>
      <c r="H39" s="109"/>
      <c r="I39" s="110"/>
      <c r="J39" s="109"/>
      <c r="K39" s="110"/>
      <c r="L39" s="109"/>
      <c r="M39" s="110"/>
      <c r="N39" s="109"/>
      <c r="O39" s="110"/>
      <c r="P39" s="109"/>
      <c r="Q39" s="110"/>
      <c r="R39" s="109"/>
      <c r="S39" s="110"/>
      <c r="U39" s="110"/>
      <c r="V39" s="235"/>
      <c r="W39" s="235"/>
      <c r="X39" s="235"/>
      <c r="Y39" s="235"/>
      <c r="Z39" s="94"/>
      <c r="AA39" s="94"/>
      <c r="AB39" s="94"/>
      <c r="AC39" s="12"/>
      <c r="AD39" s="12"/>
      <c r="AE39" s="12"/>
      <c r="AF39" s="12"/>
      <c r="AG39" s="12"/>
      <c r="AH39" s="12"/>
      <c r="AI39" s="12"/>
    </row>
    <row r="40" spans="1:35" s="292" customFormat="1">
      <c r="A40" s="12"/>
      <c r="B40" s="108"/>
      <c r="C40" s="12"/>
      <c r="D40" s="109"/>
      <c r="E40" s="110"/>
      <c r="F40" s="109"/>
      <c r="G40" s="110"/>
      <c r="H40" s="109"/>
      <c r="I40" s="110"/>
      <c r="J40" s="109"/>
      <c r="K40" s="110"/>
      <c r="L40" s="109"/>
      <c r="M40" s="110"/>
      <c r="N40" s="109"/>
      <c r="O40" s="110"/>
      <c r="P40" s="109"/>
      <c r="Q40" s="110"/>
      <c r="R40" s="109"/>
      <c r="S40" s="110"/>
      <c r="U40" s="110"/>
      <c r="V40" s="235"/>
      <c r="W40" s="235"/>
      <c r="X40" s="235"/>
      <c r="Y40" s="235"/>
      <c r="Z40" s="94"/>
      <c r="AA40" s="94"/>
      <c r="AB40" s="94"/>
      <c r="AC40" s="12"/>
      <c r="AD40" s="12"/>
      <c r="AE40" s="12"/>
      <c r="AF40" s="12"/>
      <c r="AG40" s="12"/>
      <c r="AH40" s="12"/>
      <c r="AI40" s="12"/>
    </row>
  </sheetData>
  <mergeCells count="17">
    <mergeCell ref="T5:U5"/>
    <mergeCell ref="W5:Y5"/>
    <mergeCell ref="A1:Y1"/>
    <mergeCell ref="A2:Y2"/>
    <mergeCell ref="A3:Y3"/>
    <mergeCell ref="A4:Y4"/>
    <mergeCell ref="A5:A6"/>
    <mergeCell ref="C5:C6"/>
    <mergeCell ref="D5:E5"/>
    <mergeCell ref="F5:G5"/>
    <mergeCell ref="H5:I5"/>
    <mergeCell ref="J5:K5"/>
    <mergeCell ref="A23:C23"/>
    <mergeCell ref="L5:M5"/>
    <mergeCell ref="N5:O5"/>
    <mergeCell ref="P5:Q5"/>
    <mergeCell ref="R5:S5"/>
  </mergeCells>
  <pageMargins left="0.19685039370078741" right="0.39370078740157483" top="1.0236220472440944" bottom="0.31496062992125984" header="0.31496062992125984" footer="0.31496062992125984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27"/>
  <sheetViews>
    <sheetView topLeftCell="L1" zoomScale="120" zoomScaleNormal="120" workbookViewId="0">
      <selection sqref="A1:W24"/>
    </sheetView>
  </sheetViews>
  <sheetFormatPr defaultRowHeight="18.75"/>
  <cols>
    <col min="1" max="1" width="3.625" style="12" customWidth="1"/>
    <col min="2" max="2" width="11.875" style="12" hidden="1" customWidth="1"/>
    <col min="3" max="3" width="14" style="12" bestFit="1" customWidth="1"/>
    <col min="4" max="4" width="5.75" style="521" bestFit="1" customWidth="1"/>
    <col min="5" max="5" width="5.875" style="521" bestFit="1" customWidth="1"/>
    <col min="6" max="7" width="5.75" style="521" bestFit="1" customWidth="1"/>
    <col min="8" max="8" width="6.25" style="521" bestFit="1" customWidth="1"/>
    <col min="9" max="9" width="5.5" style="521" customWidth="1"/>
    <col min="10" max="10" width="5.875" style="521" bestFit="1" customWidth="1"/>
    <col min="11" max="12" width="5.75" style="521" bestFit="1" customWidth="1"/>
    <col min="13" max="13" width="5.875" style="521" bestFit="1" customWidth="1"/>
    <col min="14" max="14" width="6" style="521" bestFit="1" customWidth="1"/>
    <col min="15" max="19" width="5.875" style="521" bestFit="1" customWidth="1"/>
    <col min="20" max="20" width="6.125" style="12" customWidth="1"/>
    <col min="21" max="21" width="6.375" style="12" customWidth="1"/>
    <col min="22" max="22" width="3.75" style="524" hidden="1" customWidth="1"/>
    <col min="23" max="24" width="6.125" style="524" customWidth="1"/>
    <col min="25" max="25" width="6.125" style="428" customWidth="1"/>
    <col min="26" max="45" width="9" style="428"/>
    <col min="46" max="16384" width="9" style="12"/>
  </cols>
  <sheetData>
    <row r="1" spans="1:46" ht="21">
      <c r="A1" s="953" t="s">
        <v>0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427"/>
    </row>
    <row r="2" spans="1:46" ht="21">
      <c r="A2" s="876" t="s">
        <v>358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429"/>
    </row>
    <row r="3" spans="1:46" ht="21">
      <c r="A3" s="953" t="s">
        <v>359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427"/>
    </row>
    <row r="4" spans="1:46" ht="16.5" customHeight="1">
      <c r="A4" s="954" t="s">
        <v>323</v>
      </c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  <c r="X4" s="430"/>
    </row>
    <row r="5" spans="1:46" s="436" customFormat="1" ht="18.75" customHeight="1">
      <c r="A5" s="431" t="s">
        <v>3</v>
      </c>
      <c r="B5" s="955" t="s">
        <v>15</v>
      </c>
      <c r="C5" s="955" t="s">
        <v>4</v>
      </c>
      <c r="D5" s="958" t="s">
        <v>5</v>
      </c>
      <c r="E5" s="958"/>
      <c r="F5" s="959" t="s">
        <v>7</v>
      </c>
      <c r="G5" s="959"/>
      <c r="H5" s="958" t="s">
        <v>8</v>
      </c>
      <c r="I5" s="958"/>
      <c r="J5" s="959" t="s">
        <v>9</v>
      </c>
      <c r="K5" s="959"/>
      <c r="L5" s="958" t="s">
        <v>10</v>
      </c>
      <c r="M5" s="958"/>
      <c r="N5" s="959" t="s">
        <v>280</v>
      </c>
      <c r="O5" s="959"/>
      <c r="P5" s="960" t="s">
        <v>12</v>
      </c>
      <c r="Q5" s="961"/>
      <c r="R5" s="962" t="s">
        <v>13</v>
      </c>
      <c r="S5" s="963"/>
      <c r="T5" s="964" t="s">
        <v>360</v>
      </c>
      <c r="U5" s="965"/>
      <c r="V5" s="432" t="s">
        <v>361</v>
      </c>
      <c r="W5" s="433" t="s">
        <v>362</v>
      </c>
      <c r="X5" s="434"/>
      <c r="Y5" s="435" t="s">
        <v>363</v>
      </c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</row>
    <row r="6" spans="1:46" s="444" customFormat="1">
      <c r="A6" s="437" t="s">
        <v>14</v>
      </c>
      <c r="B6" s="956"/>
      <c r="C6" s="957"/>
      <c r="D6" s="438" t="s">
        <v>16</v>
      </c>
      <c r="E6" s="439" t="s">
        <v>343</v>
      </c>
      <c r="F6" s="438" t="s">
        <v>16</v>
      </c>
      <c r="G6" s="439" t="s">
        <v>343</v>
      </c>
      <c r="H6" s="438" t="s">
        <v>16</v>
      </c>
      <c r="I6" s="439" t="s">
        <v>343</v>
      </c>
      <c r="J6" s="438" t="s">
        <v>16</v>
      </c>
      <c r="K6" s="439" t="s">
        <v>343</v>
      </c>
      <c r="L6" s="438" t="s">
        <v>16</v>
      </c>
      <c r="M6" s="439" t="s">
        <v>343</v>
      </c>
      <c r="N6" s="438" t="s">
        <v>16</v>
      </c>
      <c r="O6" s="439" t="s">
        <v>343</v>
      </c>
      <c r="P6" s="438" t="s">
        <v>16</v>
      </c>
      <c r="Q6" s="439" t="s">
        <v>343</v>
      </c>
      <c r="R6" s="438" t="s">
        <v>16</v>
      </c>
      <c r="S6" s="439" t="s">
        <v>343</v>
      </c>
      <c r="T6" s="438" t="s">
        <v>16</v>
      </c>
      <c r="U6" s="440" t="s">
        <v>17</v>
      </c>
      <c r="V6" s="441" t="s">
        <v>364</v>
      </c>
      <c r="W6" s="442" t="s">
        <v>18</v>
      </c>
      <c r="X6" s="434"/>
      <c r="Y6" s="443" t="s">
        <v>365</v>
      </c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</row>
    <row r="7" spans="1:46" s="453" customFormat="1">
      <c r="A7" s="445"/>
      <c r="B7" s="446"/>
      <c r="C7" s="446" t="s">
        <v>366</v>
      </c>
      <c r="D7" s="447">
        <v>50.04</v>
      </c>
      <c r="E7" s="448">
        <v>45.68</v>
      </c>
      <c r="F7" s="447">
        <v>52.22</v>
      </c>
      <c r="G7" s="448">
        <v>44.22</v>
      </c>
      <c r="H7" s="447">
        <v>38.369999999999997</v>
      </c>
      <c r="I7" s="448">
        <v>36.99</v>
      </c>
      <c r="J7" s="447">
        <v>52.4</v>
      </c>
      <c r="K7" s="448">
        <v>35.770000000000003</v>
      </c>
      <c r="L7" s="447">
        <v>40.82</v>
      </c>
      <c r="M7" s="448">
        <v>37.46</v>
      </c>
      <c r="N7" s="447">
        <v>58.87</v>
      </c>
      <c r="O7" s="448">
        <v>54.84</v>
      </c>
      <c r="P7" s="447">
        <v>46.75</v>
      </c>
      <c r="Q7" s="448">
        <v>52.27</v>
      </c>
      <c r="R7" s="448">
        <v>55.38</v>
      </c>
      <c r="S7" s="448">
        <v>53.85</v>
      </c>
      <c r="T7" s="447">
        <v>49.36</v>
      </c>
      <c r="U7" s="448">
        <f>SUM(E7+G7+I7+K7+M7+O7+Q7+S7)/8</f>
        <v>45.135000000000005</v>
      </c>
      <c r="V7" s="449" t="e">
        <f>SUM(#REF!+#REF!+#REF!+#REF!+#REF!+#REF!+#REF!+#REF!)/8</f>
        <v>#REF!</v>
      </c>
      <c r="W7" s="450">
        <f>U7-T7</f>
        <v>-4.2249999999999943</v>
      </c>
      <c r="X7" s="451"/>
      <c r="Y7" s="452">
        <f t="shared" ref="Y7:Y24" si="0">SUM(D7+J7+L7+F7+H7+N7+P7+R7)/8</f>
        <v>49.356249999999996</v>
      </c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</row>
    <row r="8" spans="1:46" s="459" customFormat="1">
      <c r="A8" s="454"/>
      <c r="B8" s="455"/>
      <c r="C8" s="455" t="s">
        <v>367</v>
      </c>
      <c r="D8" s="456">
        <v>49.51</v>
      </c>
      <c r="E8" s="457">
        <v>44.01</v>
      </c>
      <c r="F8" s="456">
        <v>51.08</v>
      </c>
      <c r="G8" s="457">
        <v>42.57</v>
      </c>
      <c r="H8" s="456">
        <v>37.119999999999997</v>
      </c>
      <c r="I8" s="457">
        <v>34.03</v>
      </c>
      <c r="J8" s="456">
        <v>51.69</v>
      </c>
      <c r="K8" s="457">
        <v>33.83</v>
      </c>
      <c r="L8" s="456">
        <v>40.450000000000003</v>
      </c>
      <c r="M8" s="457">
        <v>36.090000000000003</v>
      </c>
      <c r="N8" s="456">
        <v>58.17</v>
      </c>
      <c r="O8" s="457">
        <v>53.38</v>
      </c>
      <c r="P8" s="456">
        <v>46.2</v>
      </c>
      <c r="Q8" s="457">
        <v>50.7</v>
      </c>
      <c r="R8" s="457">
        <v>54.45</v>
      </c>
      <c r="S8" s="457">
        <v>52.2</v>
      </c>
      <c r="T8" s="456">
        <v>48.58</v>
      </c>
      <c r="U8" s="457">
        <f t="shared" ref="U8:U24" si="1">SUM(E8+G8+I8+K8+M8+O8+Q8+S8)/8</f>
        <v>43.35125</v>
      </c>
      <c r="V8" s="458" t="e">
        <f>SUM(#REF!+#REF!+#REF!+#REF!+#REF!+#REF!+#REF!+#REF!)/8</f>
        <v>#REF!</v>
      </c>
      <c r="W8" s="450">
        <f t="shared" ref="W8:W24" si="2">U8-T8</f>
        <v>-5.228749999999998</v>
      </c>
      <c r="X8" s="451"/>
      <c r="Y8" s="452">
        <f t="shared" si="0"/>
        <v>48.583749999999995</v>
      </c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</row>
    <row r="9" spans="1:46" s="465" customFormat="1">
      <c r="A9" s="460"/>
      <c r="B9" s="461"/>
      <c r="C9" s="461" t="s">
        <v>368</v>
      </c>
      <c r="D9" s="462">
        <v>55.01</v>
      </c>
      <c r="E9" s="463">
        <v>47.37</v>
      </c>
      <c r="F9" s="462">
        <v>56.2</v>
      </c>
      <c r="G9" s="463">
        <v>45.44</v>
      </c>
      <c r="H9" s="462">
        <v>41.2</v>
      </c>
      <c r="I9" s="463">
        <v>37.53</v>
      </c>
      <c r="J9" s="462">
        <v>59.96</v>
      </c>
      <c r="K9" s="463">
        <v>37.15</v>
      </c>
      <c r="L9" s="462">
        <v>44.48</v>
      </c>
      <c r="M9" s="463">
        <v>38.81</v>
      </c>
      <c r="N9" s="462">
        <v>63.07</v>
      </c>
      <c r="O9" s="463">
        <v>56.33</v>
      </c>
      <c r="P9" s="462">
        <v>51.8</v>
      </c>
      <c r="Q9" s="463">
        <v>54.41</v>
      </c>
      <c r="R9" s="463">
        <v>60.81</v>
      </c>
      <c r="S9" s="463">
        <v>58.77</v>
      </c>
      <c r="T9" s="462">
        <v>54.07</v>
      </c>
      <c r="U9" s="463">
        <f t="shared" si="1"/>
        <v>46.976249999999993</v>
      </c>
      <c r="V9" s="464" t="e">
        <f>SUM(#REF!+#REF!+#REF!+#REF!+#REF!+#REF!+#REF!+#REF!)/8</f>
        <v>#REF!</v>
      </c>
      <c r="W9" s="450">
        <f t="shared" si="2"/>
        <v>-7.0937500000000071</v>
      </c>
      <c r="X9" s="451"/>
      <c r="Y9" s="452">
        <f t="shared" si="0"/>
        <v>54.066249999999997</v>
      </c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</row>
    <row r="10" spans="1:46" s="474" customFormat="1">
      <c r="A10" s="466">
        <v>1</v>
      </c>
      <c r="B10" s="466">
        <v>1173100010</v>
      </c>
      <c r="C10" s="467" t="s">
        <v>369</v>
      </c>
      <c r="D10" s="468">
        <v>67.77</v>
      </c>
      <c r="E10" s="469">
        <v>67.8</v>
      </c>
      <c r="F10" s="470">
        <v>77.459999999999994</v>
      </c>
      <c r="G10" s="469">
        <v>71.52</v>
      </c>
      <c r="H10" s="470">
        <v>76.290000000000006</v>
      </c>
      <c r="I10" s="469">
        <v>77.760000000000005</v>
      </c>
      <c r="J10" s="470">
        <v>84.82</v>
      </c>
      <c r="K10" s="469">
        <v>70.3</v>
      </c>
      <c r="L10" s="470">
        <v>65.33</v>
      </c>
      <c r="M10" s="469">
        <v>61.12</v>
      </c>
      <c r="N10" s="470">
        <v>77.58</v>
      </c>
      <c r="O10" s="469">
        <v>72.739999999999995</v>
      </c>
      <c r="P10" s="470">
        <v>62.29</v>
      </c>
      <c r="Q10" s="469">
        <v>69.86</v>
      </c>
      <c r="R10" s="470">
        <v>74.239999999999995</v>
      </c>
      <c r="S10" s="469">
        <v>74.87</v>
      </c>
      <c r="T10" s="471">
        <v>73.222499999999997</v>
      </c>
      <c r="U10" s="463">
        <f t="shared" si="1"/>
        <v>70.746250000000003</v>
      </c>
      <c r="V10" s="472" t="e">
        <f>SUM(#REF!+#REF!+#REF!+#REF!+#REF!+#REF!+#REF!+#REF!)/8</f>
        <v>#REF!</v>
      </c>
      <c r="W10" s="450">
        <f t="shared" si="2"/>
        <v>-2.4762499999999932</v>
      </c>
      <c r="X10" s="451"/>
      <c r="Y10" s="452">
        <f t="shared" si="0"/>
        <v>73.222499999999997</v>
      </c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73"/>
    </row>
    <row r="11" spans="1:46" s="482" customFormat="1">
      <c r="A11" s="475">
        <v>2</v>
      </c>
      <c r="B11" s="475">
        <v>1173100002</v>
      </c>
      <c r="C11" s="476" t="s">
        <v>370</v>
      </c>
      <c r="D11" s="477">
        <v>62.81</v>
      </c>
      <c r="E11" s="478">
        <v>63.07</v>
      </c>
      <c r="F11" s="477">
        <v>65.95</v>
      </c>
      <c r="G11" s="478">
        <v>59.34</v>
      </c>
      <c r="H11" s="477">
        <v>53.17</v>
      </c>
      <c r="I11" s="478">
        <v>53.83</v>
      </c>
      <c r="J11" s="477">
        <v>71.150000000000006</v>
      </c>
      <c r="K11" s="478">
        <v>53.56</v>
      </c>
      <c r="L11" s="477">
        <v>56</v>
      </c>
      <c r="M11" s="478">
        <v>54.22</v>
      </c>
      <c r="N11" s="477">
        <v>69.62</v>
      </c>
      <c r="O11" s="478">
        <v>66.64</v>
      </c>
      <c r="P11" s="477">
        <v>55.66</v>
      </c>
      <c r="Q11" s="478">
        <v>63.45</v>
      </c>
      <c r="R11" s="477">
        <v>69.650000000000006</v>
      </c>
      <c r="S11" s="478">
        <v>68.48</v>
      </c>
      <c r="T11" s="479">
        <v>63.001249999999999</v>
      </c>
      <c r="U11" s="463">
        <f t="shared" si="1"/>
        <v>60.323749999999997</v>
      </c>
      <c r="V11" s="480" t="e">
        <f>SUM(#REF!+#REF!+#REF!+#REF!+#REF!+#REF!+#REF!+#REF!)/8</f>
        <v>#REF!</v>
      </c>
      <c r="W11" s="450">
        <f t="shared" si="2"/>
        <v>-2.677500000000002</v>
      </c>
      <c r="X11" s="451"/>
      <c r="Y11" s="452">
        <f t="shared" si="0"/>
        <v>63.001249999999999</v>
      </c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81"/>
    </row>
    <row r="12" spans="1:46" s="482" customFormat="1">
      <c r="A12" s="475">
        <v>3</v>
      </c>
      <c r="B12" s="475">
        <v>1173100011</v>
      </c>
      <c r="C12" s="476" t="s">
        <v>371</v>
      </c>
      <c r="D12" s="477">
        <v>46.84</v>
      </c>
      <c r="E12" s="478">
        <v>62.15</v>
      </c>
      <c r="F12" s="477">
        <v>57.68</v>
      </c>
      <c r="G12" s="478">
        <v>54.92</v>
      </c>
      <c r="H12" s="477">
        <v>37.5</v>
      </c>
      <c r="I12" s="478">
        <v>56.73</v>
      </c>
      <c r="J12" s="477">
        <v>67.37</v>
      </c>
      <c r="K12" s="478">
        <v>54.23</v>
      </c>
      <c r="L12" s="477">
        <v>45</v>
      </c>
      <c r="M12" s="478">
        <v>47</v>
      </c>
      <c r="N12" s="477">
        <v>64.94</v>
      </c>
      <c r="O12" s="478">
        <v>59.38</v>
      </c>
      <c r="P12" s="477">
        <v>51.58</v>
      </c>
      <c r="Q12" s="478">
        <v>62.69</v>
      </c>
      <c r="R12" s="477">
        <v>61.05</v>
      </c>
      <c r="S12" s="478">
        <v>65.23</v>
      </c>
      <c r="T12" s="479">
        <v>53.995000000000005</v>
      </c>
      <c r="U12" s="463">
        <f t="shared" si="1"/>
        <v>57.791249999999998</v>
      </c>
      <c r="V12" s="480" t="e">
        <f>SUM(#REF!+#REF!+#REF!+#REF!+#REF!+#REF!+#REF!+#REF!)/8</f>
        <v>#REF!</v>
      </c>
      <c r="W12" s="483">
        <f t="shared" si="2"/>
        <v>3.7962499999999935</v>
      </c>
      <c r="X12" s="484"/>
      <c r="Y12" s="452">
        <f t="shared" si="0"/>
        <v>53.995000000000005</v>
      </c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81"/>
    </row>
    <row r="13" spans="1:46" s="482" customFormat="1">
      <c r="A13" s="466">
        <v>4</v>
      </c>
      <c r="B13" s="475">
        <v>1173100012</v>
      </c>
      <c r="C13" s="476" t="s">
        <v>372</v>
      </c>
      <c r="D13" s="477">
        <v>61.8</v>
      </c>
      <c r="E13" s="478">
        <v>50.25</v>
      </c>
      <c r="F13" s="477">
        <v>61.6</v>
      </c>
      <c r="G13" s="478">
        <v>55.5</v>
      </c>
      <c r="H13" s="477">
        <v>57</v>
      </c>
      <c r="I13" s="478">
        <v>67.5</v>
      </c>
      <c r="J13" s="477">
        <v>69</v>
      </c>
      <c r="K13" s="478">
        <v>53.75</v>
      </c>
      <c r="L13" s="477">
        <v>52</v>
      </c>
      <c r="M13" s="478">
        <v>48.44</v>
      </c>
      <c r="N13" s="477">
        <v>65.069999999999993</v>
      </c>
      <c r="O13" s="478">
        <v>55</v>
      </c>
      <c r="P13" s="477">
        <v>58.5</v>
      </c>
      <c r="Q13" s="478">
        <v>61.88</v>
      </c>
      <c r="R13" s="477">
        <v>68</v>
      </c>
      <c r="S13" s="478">
        <v>65.5</v>
      </c>
      <c r="T13" s="479">
        <v>61.621249999999996</v>
      </c>
      <c r="U13" s="463">
        <f t="shared" si="1"/>
        <v>57.227499999999999</v>
      </c>
      <c r="V13" s="480" t="e">
        <f>SUM(#REF!+#REF!+#REF!+#REF!+#REF!+#REF!+#REF!+#REF!)/8</f>
        <v>#REF!</v>
      </c>
      <c r="W13" s="450">
        <f t="shared" si="2"/>
        <v>-4.3937499999999972</v>
      </c>
      <c r="X13" s="451"/>
      <c r="Y13" s="452">
        <f t="shared" si="0"/>
        <v>61.621249999999996</v>
      </c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81"/>
    </row>
    <row r="14" spans="1:46" s="482" customFormat="1">
      <c r="A14" s="475">
        <v>5</v>
      </c>
      <c r="B14" s="485" t="s">
        <v>373</v>
      </c>
      <c r="C14" s="486" t="s">
        <v>374</v>
      </c>
      <c r="D14" s="487">
        <v>55.21</v>
      </c>
      <c r="E14" s="488">
        <v>54.1</v>
      </c>
      <c r="F14" s="489">
        <v>58.83</v>
      </c>
      <c r="G14" s="490">
        <v>50.71</v>
      </c>
      <c r="H14" s="491">
        <v>53.19</v>
      </c>
      <c r="I14" s="492">
        <v>57.29</v>
      </c>
      <c r="J14" s="489">
        <v>58.45</v>
      </c>
      <c r="K14" s="490">
        <v>45.24</v>
      </c>
      <c r="L14" s="489">
        <v>42.24</v>
      </c>
      <c r="M14" s="490">
        <v>41.74</v>
      </c>
      <c r="N14" s="491">
        <v>64.86</v>
      </c>
      <c r="O14" s="492">
        <v>62.9</v>
      </c>
      <c r="P14" s="491">
        <v>50.09</v>
      </c>
      <c r="Q14" s="492">
        <v>60.89</v>
      </c>
      <c r="R14" s="491">
        <v>63.72</v>
      </c>
      <c r="S14" s="492">
        <v>63.76</v>
      </c>
      <c r="T14" s="493">
        <v>55.823750000000004</v>
      </c>
      <c r="U14" s="463">
        <f t="shared" si="1"/>
        <v>54.578749999999999</v>
      </c>
      <c r="V14" s="494" t="s">
        <v>375</v>
      </c>
      <c r="W14" s="450">
        <f t="shared" si="2"/>
        <v>-1.2450000000000045</v>
      </c>
      <c r="X14" s="451"/>
      <c r="Y14" s="452">
        <f t="shared" si="0"/>
        <v>55.823750000000004</v>
      </c>
      <c r="Z14" s="444"/>
      <c r="AA14" s="444"/>
      <c r="AB14" s="444"/>
      <c r="AC14" s="444"/>
      <c r="AD14" s="444"/>
      <c r="AE14" s="444"/>
      <c r="AF14" s="495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481"/>
    </row>
    <row r="15" spans="1:46" s="482" customFormat="1">
      <c r="A15" s="475">
        <v>6</v>
      </c>
      <c r="B15" s="475">
        <v>1173100020</v>
      </c>
      <c r="C15" s="476" t="s">
        <v>376</v>
      </c>
      <c r="D15" s="477">
        <v>45.13</v>
      </c>
      <c r="E15" s="478">
        <v>54</v>
      </c>
      <c r="F15" s="477">
        <v>50.38</v>
      </c>
      <c r="G15" s="478">
        <v>51.69</v>
      </c>
      <c r="H15" s="477">
        <v>31.41</v>
      </c>
      <c r="I15" s="478">
        <v>47.12</v>
      </c>
      <c r="J15" s="477">
        <v>45.94</v>
      </c>
      <c r="K15" s="478">
        <v>48.08</v>
      </c>
      <c r="L15" s="477">
        <v>35.31</v>
      </c>
      <c r="M15" s="478">
        <v>42.96</v>
      </c>
      <c r="N15" s="477">
        <v>56.19</v>
      </c>
      <c r="O15" s="478">
        <v>58.77</v>
      </c>
      <c r="P15" s="477">
        <v>41.88</v>
      </c>
      <c r="Q15" s="478">
        <v>56.92</v>
      </c>
      <c r="R15" s="477">
        <v>53</v>
      </c>
      <c r="S15" s="478">
        <v>64.92</v>
      </c>
      <c r="T15" s="479">
        <v>44.905000000000001</v>
      </c>
      <c r="U15" s="463">
        <f t="shared" si="1"/>
        <v>53.057500000000005</v>
      </c>
      <c r="V15" s="480" t="e">
        <f>SUM(#REF!+#REF!+#REF!+#REF!+#REF!+#REF!+#REF!+#REF!)/8</f>
        <v>#REF!</v>
      </c>
      <c r="W15" s="483">
        <f t="shared" si="2"/>
        <v>8.1525000000000034</v>
      </c>
      <c r="X15" s="484"/>
      <c r="Y15" s="452">
        <f t="shared" si="0"/>
        <v>44.905000000000001</v>
      </c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81"/>
    </row>
    <row r="16" spans="1:46" s="482" customFormat="1">
      <c r="A16" s="466">
        <v>7</v>
      </c>
      <c r="B16" s="475">
        <v>1173100008</v>
      </c>
      <c r="C16" s="476" t="s">
        <v>377</v>
      </c>
      <c r="D16" s="477">
        <v>54.86</v>
      </c>
      <c r="E16" s="496">
        <v>52.3</v>
      </c>
      <c r="F16" s="497">
        <v>58.44</v>
      </c>
      <c r="G16" s="496">
        <v>49.84</v>
      </c>
      <c r="H16" s="497">
        <v>47.66</v>
      </c>
      <c r="I16" s="496">
        <v>48.61</v>
      </c>
      <c r="J16" s="497">
        <v>57.86</v>
      </c>
      <c r="K16" s="496">
        <v>41.69</v>
      </c>
      <c r="L16" s="497">
        <v>41.59</v>
      </c>
      <c r="M16" s="496">
        <v>38.35</v>
      </c>
      <c r="N16" s="497">
        <v>67.319999999999993</v>
      </c>
      <c r="O16" s="496">
        <v>65.19</v>
      </c>
      <c r="P16" s="497">
        <v>51.56</v>
      </c>
      <c r="Q16" s="496">
        <v>58.58</v>
      </c>
      <c r="R16" s="497">
        <v>63.95</v>
      </c>
      <c r="S16" s="496">
        <v>65.14</v>
      </c>
      <c r="T16" s="479">
        <v>55.404999999999994</v>
      </c>
      <c r="U16" s="463">
        <f t="shared" si="1"/>
        <v>52.462499999999999</v>
      </c>
      <c r="V16" s="480" t="e">
        <f>SUM(#REF!+#REF!+#REF!+#REF!+#REF!+#REF!+#REF!+#REF!)/8</f>
        <v>#REF!</v>
      </c>
      <c r="W16" s="450">
        <f t="shared" si="2"/>
        <v>-2.9424999999999955</v>
      </c>
      <c r="X16" s="451"/>
      <c r="Y16" s="452">
        <f t="shared" si="0"/>
        <v>55.404999999999994</v>
      </c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81"/>
    </row>
    <row r="17" spans="1:46" s="500" customFormat="1">
      <c r="A17" s="475">
        <v>8</v>
      </c>
      <c r="B17" s="475">
        <v>1173100003</v>
      </c>
      <c r="C17" s="476" t="s">
        <v>378</v>
      </c>
      <c r="D17" s="477">
        <v>51.76</v>
      </c>
      <c r="E17" s="498">
        <v>50.64</v>
      </c>
      <c r="F17" s="499">
        <v>53.26</v>
      </c>
      <c r="G17" s="498">
        <v>48.09</v>
      </c>
      <c r="H17" s="499">
        <v>37.36</v>
      </c>
      <c r="I17" s="498">
        <v>39.17</v>
      </c>
      <c r="J17" s="499">
        <v>54.48</v>
      </c>
      <c r="K17" s="498">
        <v>42.3</v>
      </c>
      <c r="L17" s="499">
        <v>44.6</v>
      </c>
      <c r="M17" s="498">
        <v>48.87</v>
      </c>
      <c r="N17" s="499">
        <v>62.47</v>
      </c>
      <c r="O17" s="498">
        <v>61.3</v>
      </c>
      <c r="P17" s="499">
        <v>49.68</v>
      </c>
      <c r="Q17" s="498">
        <v>55.25</v>
      </c>
      <c r="R17" s="499">
        <v>59.45</v>
      </c>
      <c r="S17" s="498">
        <v>61.22</v>
      </c>
      <c r="T17" s="479">
        <v>51.63</v>
      </c>
      <c r="U17" s="463">
        <f t="shared" si="1"/>
        <v>50.855000000000004</v>
      </c>
      <c r="V17" s="480" t="e">
        <f>SUM(#REF!+#REF!+#REF!+#REF!+#REF!+#REF!+#REF!+#REF!)/8</f>
        <v>#REF!</v>
      </c>
      <c r="W17" s="450">
        <f t="shared" si="2"/>
        <v>-0.77499999999999858</v>
      </c>
      <c r="X17" s="451"/>
      <c r="Y17" s="452">
        <f t="shared" si="0"/>
        <v>51.632499999999993</v>
      </c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81"/>
    </row>
    <row r="18" spans="1:46" s="482" customFormat="1">
      <c r="A18" s="475">
        <v>9</v>
      </c>
      <c r="B18" s="475">
        <v>1173100007</v>
      </c>
      <c r="C18" s="476" t="s">
        <v>379</v>
      </c>
      <c r="D18" s="477">
        <v>57.47</v>
      </c>
      <c r="E18" s="478">
        <v>59.26</v>
      </c>
      <c r="F18" s="477">
        <v>58.95</v>
      </c>
      <c r="G18" s="478">
        <v>47.89</v>
      </c>
      <c r="H18" s="477">
        <v>37.11</v>
      </c>
      <c r="I18" s="478">
        <v>34.869999999999997</v>
      </c>
      <c r="J18" s="477">
        <v>68.95</v>
      </c>
      <c r="K18" s="478">
        <v>43.95</v>
      </c>
      <c r="L18" s="477">
        <v>50</v>
      </c>
      <c r="M18" s="478">
        <v>46.08</v>
      </c>
      <c r="N18" s="477">
        <v>65.260000000000005</v>
      </c>
      <c r="O18" s="478">
        <v>57.89</v>
      </c>
      <c r="P18" s="477">
        <v>51.05</v>
      </c>
      <c r="Q18" s="478">
        <v>56.84</v>
      </c>
      <c r="R18" s="477">
        <v>61.26</v>
      </c>
      <c r="S18" s="478">
        <v>55.58</v>
      </c>
      <c r="T18" s="479">
        <v>56.256250000000001</v>
      </c>
      <c r="U18" s="463">
        <f t="shared" si="1"/>
        <v>50.294999999999995</v>
      </c>
      <c r="V18" s="480" t="e">
        <f>SUM(#REF!+#REF!+#REF!+#REF!+#REF!+#REF!+#REF!+#REF!)/8</f>
        <v>#REF!</v>
      </c>
      <c r="W18" s="450">
        <f t="shared" si="2"/>
        <v>-5.9612500000000068</v>
      </c>
      <c r="X18" s="451"/>
      <c r="Y18" s="452">
        <f t="shared" si="0"/>
        <v>56.256250000000001</v>
      </c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81"/>
    </row>
    <row r="19" spans="1:46" s="482" customFormat="1">
      <c r="A19" s="466">
        <v>10</v>
      </c>
      <c r="B19" s="475">
        <v>1173100031</v>
      </c>
      <c r="C19" s="476" t="s">
        <v>380</v>
      </c>
      <c r="D19" s="477">
        <v>48.69</v>
      </c>
      <c r="E19" s="478">
        <v>47.31</v>
      </c>
      <c r="F19" s="477">
        <v>51.61</v>
      </c>
      <c r="G19" s="478">
        <v>46.67</v>
      </c>
      <c r="H19" s="477">
        <v>33.22</v>
      </c>
      <c r="I19" s="478">
        <v>37.409999999999997</v>
      </c>
      <c r="J19" s="477">
        <v>50.29</v>
      </c>
      <c r="K19" s="478">
        <v>38.57</v>
      </c>
      <c r="L19" s="477">
        <v>37.93</v>
      </c>
      <c r="M19" s="478">
        <v>39.020000000000003</v>
      </c>
      <c r="N19" s="477">
        <v>61.09</v>
      </c>
      <c r="O19" s="478">
        <v>62.62</v>
      </c>
      <c r="P19" s="477">
        <v>45.92</v>
      </c>
      <c r="Q19" s="478">
        <v>55.42</v>
      </c>
      <c r="R19" s="477">
        <v>59.45</v>
      </c>
      <c r="S19" s="478">
        <v>57.05</v>
      </c>
      <c r="T19" s="479">
        <v>48.524999999999999</v>
      </c>
      <c r="U19" s="463">
        <f t="shared" si="1"/>
        <v>48.008749999999999</v>
      </c>
      <c r="V19" s="480" t="e">
        <f>SUM(#REF!+#REF!+#REF!+#REF!+#REF!+#REF!+#REF!+#REF!)/8</f>
        <v>#REF!</v>
      </c>
      <c r="W19" s="450">
        <f t="shared" si="2"/>
        <v>-0.51624999999999943</v>
      </c>
      <c r="X19" s="451"/>
      <c r="Y19" s="452">
        <f t="shared" si="0"/>
        <v>48.524999999999999</v>
      </c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81"/>
    </row>
    <row r="20" spans="1:46" s="482" customFormat="1">
      <c r="A20" s="475">
        <v>11</v>
      </c>
      <c r="B20" s="475">
        <v>1173100014</v>
      </c>
      <c r="C20" s="476" t="s">
        <v>381</v>
      </c>
      <c r="D20" s="477">
        <v>51.53</v>
      </c>
      <c r="E20" s="478">
        <v>52.07</v>
      </c>
      <c r="F20" s="477">
        <v>50.35</v>
      </c>
      <c r="G20" s="478">
        <v>48</v>
      </c>
      <c r="H20" s="477">
        <v>37.5</v>
      </c>
      <c r="I20" s="478">
        <v>37.22</v>
      </c>
      <c r="J20" s="477">
        <v>52.35</v>
      </c>
      <c r="K20" s="478">
        <v>36.11</v>
      </c>
      <c r="L20" s="477">
        <v>35.44</v>
      </c>
      <c r="M20" s="478">
        <v>35.78</v>
      </c>
      <c r="N20" s="477">
        <v>62.61</v>
      </c>
      <c r="O20" s="478">
        <v>56.3</v>
      </c>
      <c r="P20" s="477">
        <v>46.18</v>
      </c>
      <c r="Q20" s="478">
        <v>58.15</v>
      </c>
      <c r="R20" s="477">
        <v>52.71</v>
      </c>
      <c r="S20" s="478">
        <v>57.04</v>
      </c>
      <c r="T20" s="479">
        <v>48.583749999999995</v>
      </c>
      <c r="U20" s="463">
        <f t="shared" si="1"/>
        <v>47.583749999999995</v>
      </c>
      <c r="V20" s="480" t="e">
        <f>SUM(#REF!+#REF!+#REF!+#REF!+#REF!+#REF!+#REF!+#REF!)/8</f>
        <v>#REF!</v>
      </c>
      <c r="W20" s="450">
        <f t="shared" si="2"/>
        <v>-1</v>
      </c>
      <c r="X20" s="451"/>
      <c r="Y20" s="452">
        <f t="shared" si="0"/>
        <v>48.583749999999995</v>
      </c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81"/>
    </row>
    <row r="21" spans="1:46" s="482" customFormat="1">
      <c r="A21" s="475">
        <v>12</v>
      </c>
      <c r="B21" s="475">
        <v>1173100001</v>
      </c>
      <c r="C21" s="476" t="s">
        <v>382</v>
      </c>
      <c r="D21" s="477">
        <v>46.49</v>
      </c>
      <c r="E21" s="478">
        <v>45.62</v>
      </c>
      <c r="F21" s="477">
        <v>52.18</v>
      </c>
      <c r="G21" s="478">
        <v>44.72</v>
      </c>
      <c r="H21" s="477">
        <v>41.05</v>
      </c>
      <c r="I21" s="478">
        <v>40.82</v>
      </c>
      <c r="J21" s="477">
        <v>52.54</v>
      </c>
      <c r="K21" s="478">
        <v>37.76</v>
      </c>
      <c r="L21" s="477">
        <v>41.1</v>
      </c>
      <c r="M21" s="478">
        <v>38.22</v>
      </c>
      <c r="N21" s="477">
        <v>57.06</v>
      </c>
      <c r="O21" s="478">
        <v>52.69</v>
      </c>
      <c r="P21" s="477">
        <v>50.09</v>
      </c>
      <c r="Q21" s="478">
        <v>55.09</v>
      </c>
      <c r="R21" s="477">
        <v>58.32</v>
      </c>
      <c r="S21" s="478">
        <v>58.34</v>
      </c>
      <c r="T21" s="479">
        <v>49.853749999999998</v>
      </c>
      <c r="U21" s="463">
        <f t="shared" si="1"/>
        <v>46.657499999999999</v>
      </c>
      <c r="V21" s="480" t="e">
        <f>SUM(#REF!+#REF!+#REF!+#REF!+#REF!+#REF!+#REF!+#REF!)/8</f>
        <v>#REF!</v>
      </c>
      <c r="W21" s="450">
        <f t="shared" si="2"/>
        <v>-3.1962499999999991</v>
      </c>
      <c r="X21" s="451"/>
      <c r="Y21" s="452">
        <f t="shared" si="0"/>
        <v>49.853749999999998</v>
      </c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81"/>
    </row>
    <row r="22" spans="1:46" s="509" customFormat="1">
      <c r="A22" s="466">
        <v>13</v>
      </c>
      <c r="B22" s="501">
        <v>1173100009</v>
      </c>
      <c r="C22" s="502" t="s">
        <v>383</v>
      </c>
      <c r="D22" s="503">
        <v>57</v>
      </c>
      <c r="E22" s="504">
        <v>46.86</v>
      </c>
      <c r="F22" s="503">
        <v>55.33</v>
      </c>
      <c r="G22" s="504">
        <v>43.14</v>
      </c>
      <c r="H22" s="503">
        <v>38.33</v>
      </c>
      <c r="I22" s="504">
        <v>34.049999999999997</v>
      </c>
      <c r="J22" s="503">
        <v>43.33</v>
      </c>
      <c r="K22" s="504">
        <v>28.57</v>
      </c>
      <c r="L22" s="503">
        <v>39.17</v>
      </c>
      <c r="M22" s="504">
        <v>34.71</v>
      </c>
      <c r="N22" s="503">
        <v>60.29</v>
      </c>
      <c r="O22" s="504">
        <v>52.95</v>
      </c>
      <c r="P22" s="503">
        <v>49.58</v>
      </c>
      <c r="Q22" s="504">
        <v>52.38</v>
      </c>
      <c r="R22" s="503">
        <v>66</v>
      </c>
      <c r="S22" s="504">
        <v>64</v>
      </c>
      <c r="T22" s="479">
        <v>51.128749999999997</v>
      </c>
      <c r="U22" s="463">
        <f t="shared" si="1"/>
        <v>44.582500000000003</v>
      </c>
      <c r="V22" s="505" t="e">
        <f>SUM(#REF!+#REF!+#REF!+#REF!+#REF!+#REF!+#REF!+#REF!)/8</f>
        <v>#REF!</v>
      </c>
      <c r="W22" s="450">
        <f t="shared" si="2"/>
        <v>-6.5462499999999935</v>
      </c>
      <c r="X22" s="451"/>
      <c r="Y22" s="506">
        <f t="shared" si="0"/>
        <v>51.128749999999997</v>
      </c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8"/>
    </row>
    <row r="23" spans="1:46" s="444" customFormat="1">
      <c r="A23" s="475">
        <v>14</v>
      </c>
      <c r="B23" s="510">
        <v>1173100032</v>
      </c>
      <c r="C23" s="511" t="s">
        <v>384</v>
      </c>
      <c r="D23" s="512">
        <v>47.43</v>
      </c>
      <c r="E23" s="513">
        <v>45.44</v>
      </c>
      <c r="F23" s="512">
        <v>46.22</v>
      </c>
      <c r="G23" s="513">
        <v>42.77</v>
      </c>
      <c r="H23" s="512">
        <v>29.29</v>
      </c>
      <c r="I23" s="513">
        <v>30.32</v>
      </c>
      <c r="J23" s="512">
        <v>45.43</v>
      </c>
      <c r="K23" s="513">
        <v>30.51</v>
      </c>
      <c r="L23" s="512">
        <v>33.26</v>
      </c>
      <c r="M23" s="513">
        <v>36.85</v>
      </c>
      <c r="N23" s="512">
        <v>55.49</v>
      </c>
      <c r="O23" s="513">
        <v>53.54</v>
      </c>
      <c r="P23" s="512">
        <v>41.09</v>
      </c>
      <c r="Q23" s="513">
        <v>48.97</v>
      </c>
      <c r="R23" s="512">
        <v>52.09</v>
      </c>
      <c r="S23" s="513">
        <v>59.49</v>
      </c>
      <c r="T23" s="514">
        <v>43.787500000000009</v>
      </c>
      <c r="U23" s="463">
        <f t="shared" si="1"/>
        <v>43.486249999999998</v>
      </c>
      <c r="V23" s="515" t="e">
        <f>SUM(#REF!+#REF!+#REF!+#REF!+#REF!+#REF!+#REF!+#REF!)/8</f>
        <v>#REF!</v>
      </c>
      <c r="W23" s="450">
        <f t="shared" si="2"/>
        <v>-0.30125000000001023</v>
      </c>
      <c r="X23" s="451"/>
      <c r="Y23" s="452">
        <f t="shared" si="0"/>
        <v>43.787500000000009</v>
      </c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516"/>
    </row>
    <row r="24" spans="1:46" s="520" customFormat="1" ht="21.75" customHeight="1">
      <c r="A24" s="952" t="s">
        <v>385</v>
      </c>
      <c r="B24" s="952"/>
      <c r="C24" s="952"/>
      <c r="D24" s="517">
        <f t="shared" ref="D24:T24" si="3">SUM(D10:D23)/14</f>
        <v>53.913571428571416</v>
      </c>
      <c r="E24" s="518">
        <f t="shared" si="3"/>
        <v>53.633571428571436</v>
      </c>
      <c r="F24" s="518">
        <f t="shared" si="3"/>
        <v>57.017142857142858</v>
      </c>
      <c r="G24" s="518">
        <f t="shared" si="3"/>
        <v>51.057142857142857</v>
      </c>
      <c r="H24" s="518">
        <f t="shared" si="3"/>
        <v>43.57714285714286</v>
      </c>
      <c r="I24" s="518">
        <f t="shared" si="3"/>
        <v>47.335714285714296</v>
      </c>
      <c r="J24" s="518">
        <f t="shared" si="3"/>
        <v>58.711428571428577</v>
      </c>
      <c r="K24" s="518">
        <f t="shared" si="3"/>
        <v>44.615714285714283</v>
      </c>
      <c r="L24" s="518">
        <f t="shared" si="3"/>
        <v>44.212142857142858</v>
      </c>
      <c r="M24" s="518">
        <f t="shared" si="3"/>
        <v>43.811428571428578</v>
      </c>
      <c r="N24" s="518">
        <f t="shared" si="3"/>
        <v>63.560714285714276</v>
      </c>
      <c r="O24" s="518">
        <f t="shared" si="3"/>
        <v>59.850714285714275</v>
      </c>
      <c r="P24" s="518">
        <f t="shared" si="3"/>
        <v>50.367857142857147</v>
      </c>
      <c r="Q24" s="518">
        <f t="shared" si="3"/>
        <v>58.312142857142859</v>
      </c>
      <c r="R24" s="518">
        <f t="shared" si="3"/>
        <v>61.635000000000005</v>
      </c>
      <c r="S24" s="518">
        <f t="shared" si="3"/>
        <v>62.901428571428575</v>
      </c>
      <c r="T24" s="518">
        <f t="shared" si="3"/>
        <v>54.12419642857143</v>
      </c>
      <c r="U24" s="518">
        <f t="shared" si="1"/>
        <v>52.689732142857153</v>
      </c>
      <c r="V24" s="519" t="e">
        <f>SUM(#REF!+#REF!+#REF!+#REF!+#REF!+#REF!+#REF!+#REF!)/8</f>
        <v>#REF!</v>
      </c>
      <c r="W24" s="450">
        <f t="shared" si="2"/>
        <v>-1.4344642857142773</v>
      </c>
      <c r="X24" s="451"/>
      <c r="Y24" s="452">
        <f t="shared" si="0"/>
        <v>54.124374999999993</v>
      </c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</row>
    <row r="25" spans="1:46">
      <c r="V25" s="522"/>
      <c r="W25" s="522"/>
      <c r="X25" s="522"/>
    </row>
    <row r="26" spans="1:46">
      <c r="V26" s="522"/>
      <c r="W26" s="522"/>
      <c r="X26" s="522"/>
    </row>
    <row r="27" spans="1:46">
      <c r="V27" s="523"/>
      <c r="W27" s="523"/>
      <c r="X27" s="523"/>
    </row>
  </sheetData>
  <mergeCells count="16">
    <mergeCell ref="A24:C24"/>
    <mergeCell ref="A1:W1"/>
    <mergeCell ref="A2:W2"/>
    <mergeCell ref="A3:W3"/>
    <mergeCell ref="A4:W4"/>
    <mergeCell ref="B5:B6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47244094488188981" right="0.51181102362204722" top="1.0629921259842521" bottom="0.31496062992125984" header="0.31496062992125984" footer="0.31496062992125984"/>
  <pageSetup paperSize="9" scale="9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workbookViewId="0">
      <selection sqref="A1:G16"/>
    </sheetView>
  </sheetViews>
  <sheetFormatPr defaultRowHeight="14.25"/>
  <cols>
    <col min="1" max="1" width="13.125" customWidth="1"/>
    <col min="2" max="2" width="11" customWidth="1"/>
    <col min="3" max="3" width="7.5" customWidth="1"/>
    <col min="4" max="4" width="10.125" customWidth="1"/>
  </cols>
  <sheetData>
    <row r="1" spans="1:7" ht="21">
      <c r="A1" s="869" t="s">
        <v>397</v>
      </c>
      <c r="B1" s="869"/>
      <c r="C1" s="869"/>
      <c r="D1" s="869"/>
      <c r="E1" s="869"/>
      <c r="F1" s="869"/>
      <c r="G1" s="869"/>
    </row>
    <row r="2" spans="1:7" ht="21">
      <c r="A2" s="293"/>
      <c r="B2" s="293"/>
      <c r="C2" s="293"/>
      <c r="D2" s="293"/>
      <c r="E2" s="293"/>
      <c r="F2" s="293"/>
      <c r="G2" s="682" t="s">
        <v>412</v>
      </c>
    </row>
    <row r="3" spans="1:7" ht="25.5" customHeight="1">
      <c r="A3" s="870" t="s">
        <v>398</v>
      </c>
      <c r="B3" s="871" t="s">
        <v>399</v>
      </c>
      <c r="C3" s="871"/>
      <c r="D3" s="872" t="s">
        <v>400</v>
      </c>
      <c r="E3" s="872"/>
      <c r="F3" s="873" t="s">
        <v>401</v>
      </c>
      <c r="G3" s="873"/>
    </row>
    <row r="4" spans="1:7" ht="24" customHeight="1">
      <c r="A4" s="870"/>
      <c r="B4" s="668" t="s">
        <v>316</v>
      </c>
      <c r="C4" s="673" t="s">
        <v>317</v>
      </c>
      <c r="D4" s="668" t="s">
        <v>316</v>
      </c>
      <c r="E4" s="673" t="s">
        <v>317</v>
      </c>
      <c r="F4" s="668" t="s">
        <v>316</v>
      </c>
      <c r="G4" s="673" t="s">
        <v>317</v>
      </c>
    </row>
    <row r="5" spans="1:7" ht="24" customHeight="1">
      <c r="A5" s="674" t="s">
        <v>402</v>
      </c>
      <c r="B5" s="674">
        <v>36</v>
      </c>
      <c r="C5" s="675">
        <f>B5/124*100</f>
        <v>29.032258064516132</v>
      </c>
      <c r="D5" s="674">
        <v>15</v>
      </c>
      <c r="E5" s="675">
        <f>D5/124*100</f>
        <v>12.096774193548388</v>
      </c>
      <c r="F5" s="674">
        <v>27</v>
      </c>
      <c r="G5" s="675">
        <f>F5/124*100</f>
        <v>21.774193548387096</v>
      </c>
    </row>
    <row r="6" spans="1:7" ht="24" customHeight="1">
      <c r="A6" s="676" t="s">
        <v>403</v>
      </c>
      <c r="B6" s="676">
        <v>21</v>
      </c>
      <c r="C6" s="677">
        <f t="shared" ref="C6:C14" si="0">B6/124*100</f>
        <v>16.93548387096774</v>
      </c>
      <c r="D6" s="676">
        <v>9</v>
      </c>
      <c r="E6" s="677">
        <f t="shared" ref="E6:E14" si="1">D6/124*100</f>
        <v>7.2580645161290329</v>
      </c>
      <c r="F6" s="676">
        <v>10</v>
      </c>
      <c r="G6" s="677">
        <f t="shared" ref="G6:G14" si="2">F6/124*100</f>
        <v>8.064516129032258</v>
      </c>
    </row>
    <row r="7" spans="1:7" ht="24" customHeight="1">
      <c r="A7" s="678" t="s">
        <v>404</v>
      </c>
      <c r="B7" s="678">
        <v>17</v>
      </c>
      <c r="C7" s="679">
        <f t="shared" si="0"/>
        <v>13.709677419354838</v>
      </c>
      <c r="D7" s="678">
        <v>10</v>
      </c>
      <c r="E7" s="679">
        <f t="shared" si="1"/>
        <v>8.064516129032258</v>
      </c>
      <c r="F7" s="678">
        <v>14</v>
      </c>
      <c r="G7" s="679">
        <f t="shared" si="2"/>
        <v>11.29032258064516</v>
      </c>
    </row>
    <row r="8" spans="1:7" ht="24" customHeight="1">
      <c r="A8" s="676" t="s">
        <v>405</v>
      </c>
      <c r="B8" s="676">
        <v>12</v>
      </c>
      <c r="C8" s="677">
        <f t="shared" si="0"/>
        <v>9.67741935483871</v>
      </c>
      <c r="D8" s="676">
        <v>15</v>
      </c>
      <c r="E8" s="677">
        <f t="shared" si="1"/>
        <v>12.096774193548388</v>
      </c>
      <c r="F8" s="676">
        <v>17</v>
      </c>
      <c r="G8" s="677">
        <f t="shared" si="2"/>
        <v>13.709677419354838</v>
      </c>
    </row>
    <row r="9" spans="1:7" ht="24" customHeight="1">
      <c r="A9" s="678" t="s">
        <v>406</v>
      </c>
      <c r="B9" s="678">
        <v>9</v>
      </c>
      <c r="C9" s="679">
        <f t="shared" si="0"/>
        <v>7.2580645161290329</v>
      </c>
      <c r="D9" s="678">
        <v>7</v>
      </c>
      <c r="E9" s="679">
        <f t="shared" si="1"/>
        <v>5.6451612903225801</v>
      </c>
      <c r="F9" s="678">
        <v>8</v>
      </c>
      <c r="G9" s="679">
        <f t="shared" si="2"/>
        <v>6.4516129032258061</v>
      </c>
    </row>
    <row r="10" spans="1:7" ht="24" customHeight="1">
      <c r="A10" s="676" t="s">
        <v>407</v>
      </c>
      <c r="B10" s="676">
        <v>8</v>
      </c>
      <c r="C10" s="677">
        <f t="shared" si="0"/>
        <v>6.4516129032258061</v>
      </c>
      <c r="D10" s="676">
        <v>13</v>
      </c>
      <c r="E10" s="677">
        <f t="shared" si="1"/>
        <v>10.483870967741936</v>
      </c>
      <c r="F10" s="676">
        <v>10</v>
      </c>
      <c r="G10" s="677">
        <f t="shared" si="2"/>
        <v>8.064516129032258</v>
      </c>
    </row>
    <row r="11" spans="1:7" ht="24" customHeight="1">
      <c r="A11" s="678" t="s">
        <v>408</v>
      </c>
      <c r="B11" s="678">
        <v>8</v>
      </c>
      <c r="C11" s="679">
        <f t="shared" si="0"/>
        <v>6.4516129032258061</v>
      </c>
      <c r="D11" s="678">
        <v>14</v>
      </c>
      <c r="E11" s="679">
        <f t="shared" si="1"/>
        <v>11.29032258064516</v>
      </c>
      <c r="F11" s="678">
        <v>15</v>
      </c>
      <c r="G11" s="679">
        <f t="shared" si="2"/>
        <v>12.096774193548388</v>
      </c>
    </row>
    <row r="12" spans="1:7" ht="24" customHeight="1">
      <c r="A12" s="676" t="s">
        <v>409</v>
      </c>
      <c r="B12" s="676">
        <v>3</v>
      </c>
      <c r="C12" s="677">
        <f t="shared" si="0"/>
        <v>2.4193548387096775</v>
      </c>
      <c r="D12" s="676">
        <v>18</v>
      </c>
      <c r="E12" s="677">
        <f t="shared" si="1"/>
        <v>14.516129032258066</v>
      </c>
      <c r="F12" s="676">
        <v>9</v>
      </c>
      <c r="G12" s="677">
        <f t="shared" si="2"/>
        <v>7.2580645161290329</v>
      </c>
    </row>
    <row r="13" spans="1:7" ht="24" customHeight="1">
      <c r="A13" s="678" t="s">
        <v>410</v>
      </c>
      <c r="B13" s="678">
        <v>10</v>
      </c>
      <c r="C13" s="679">
        <f t="shared" si="0"/>
        <v>8.064516129032258</v>
      </c>
      <c r="D13" s="678">
        <v>23</v>
      </c>
      <c r="E13" s="679">
        <f t="shared" si="1"/>
        <v>18.548387096774192</v>
      </c>
      <c r="F13" s="678">
        <v>14</v>
      </c>
      <c r="G13" s="679">
        <f t="shared" si="2"/>
        <v>11.29032258064516</v>
      </c>
    </row>
    <row r="14" spans="1:7" ht="24" customHeight="1">
      <c r="A14" s="680" t="s">
        <v>411</v>
      </c>
      <c r="B14" s="681">
        <v>124</v>
      </c>
      <c r="C14" s="681">
        <f t="shared" si="0"/>
        <v>100</v>
      </c>
      <c r="D14" s="681">
        <v>124</v>
      </c>
      <c r="E14" s="681">
        <f t="shared" si="1"/>
        <v>100</v>
      </c>
      <c r="F14" s="681">
        <v>124</v>
      </c>
      <c r="G14" s="681">
        <f t="shared" si="2"/>
        <v>100</v>
      </c>
    </row>
  </sheetData>
  <mergeCells count="5">
    <mergeCell ref="A1:G1"/>
    <mergeCell ref="A3:A4"/>
    <mergeCell ref="B3:C3"/>
    <mergeCell ref="D3:E3"/>
    <mergeCell ref="F3:G3"/>
  </mergeCells>
  <pageMargins left="1.4960629921259843" right="0.9055118110236221" top="1.2598425196850394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"/>
  <sheetViews>
    <sheetView topLeftCell="B1" zoomScaleNormal="100" workbookViewId="0">
      <selection sqref="A1:S18"/>
    </sheetView>
  </sheetViews>
  <sheetFormatPr defaultRowHeight="14.25"/>
  <cols>
    <col min="1" max="1" width="13.625" customWidth="1"/>
    <col min="2" max="2" width="5.875" customWidth="1"/>
    <col min="3" max="3" width="5.5" customWidth="1"/>
    <col min="4" max="6" width="5.875" customWidth="1"/>
    <col min="7" max="7" width="5.75" customWidth="1"/>
    <col min="8" max="8" width="6.125" customWidth="1"/>
    <col min="9" max="9" width="5.5" customWidth="1"/>
    <col min="10" max="10" width="6.125" customWidth="1"/>
    <col min="11" max="11" width="5.25" customWidth="1"/>
    <col min="12" max="14" width="5.125" customWidth="1"/>
    <col min="15" max="15" width="5.5" customWidth="1"/>
    <col min="16" max="16" width="6" customWidth="1"/>
    <col min="17" max="17" width="5.625" customWidth="1"/>
    <col min="18" max="18" width="5.375" customWidth="1"/>
    <col min="19" max="19" width="5.75" customWidth="1"/>
    <col min="20" max="20" width="9" hidden="1" customWidth="1"/>
  </cols>
  <sheetData>
    <row r="1" spans="1:20" ht="21.75" customHeight="1">
      <c r="A1" s="876" t="s">
        <v>301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</row>
    <row r="2" spans="1:20" ht="25.5" customHeight="1">
      <c r="A2" s="862" t="s">
        <v>2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295" t="s">
        <v>336</v>
      </c>
    </row>
    <row r="3" spans="1:20" ht="23.25">
      <c r="A3" s="296"/>
      <c r="B3" s="297" t="s">
        <v>304</v>
      </c>
      <c r="C3" s="877" t="s">
        <v>305</v>
      </c>
      <c r="D3" s="878"/>
      <c r="E3" s="878"/>
      <c r="F3" s="878"/>
      <c r="G3" s="878"/>
      <c r="H3" s="878"/>
      <c r="I3" s="879" t="s">
        <v>306</v>
      </c>
      <c r="J3" s="880"/>
      <c r="K3" s="883" t="s">
        <v>307</v>
      </c>
      <c r="L3" s="883"/>
      <c r="M3" s="883"/>
      <c r="N3" s="883"/>
      <c r="O3" s="883"/>
      <c r="P3" s="883"/>
      <c r="Q3" s="884" t="s">
        <v>308</v>
      </c>
      <c r="R3" s="885"/>
      <c r="S3" s="886"/>
    </row>
    <row r="4" spans="1:20" ht="18.75">
      <c r="A4" s="298" t="s">
        <v>309</v>
      </c>
      <c r="B4" s="298" t="s">
        <v>310</v>
      </c>
      <c r="C4" s="890" t="s">
        <v>311</v>
      </c>
      <c r="D4" s="890"/>
      <c r="E4" s="891" t="s">
        <v>312</v>
      </c>
      <c r="F4" s="891"/>
      <c r="G4" s="892" t="s">
        <v>313</v>
      </c>
      <c r="H4" s="892"/>
      <c r="I4" s="881"/>
      <c r="J4" s="882"/>
      <c r="K4" s="893" t="s">
        <v>314</v>
      </c>
      <c r="L4" s="893"/>
      <c r="M4" s="874" t="s">
        <v>20</v>
      </c>
      <c r="N4" s="874"/>
      <c r="O4" s="875" t="s">
        <v>21</v>
      </c>
      <c r="P4" s="875"/>
      <c r="Q4" s="887"/>
      <c r="R4" s="888"/>
      <c r="S4" s="889"/>
    </row>
    <row r="5" spans="1:20" ht="23.25">
      <c r="A5" s="299"/>
      <c r="B5" s="300" t="s">
        <v>315</v>
      </c>
      <c r="C5" s="301" t="s">
        <v>316</v>
      </c>
      <c r="D5" s="302" t="s">
        <v>317</v>
      </c>
      <c r="E5" s="301" t="s">
        <v>316</v>
      </c>
      <c r="F5" s="302" t="s">
        <v>317</v>
      </c>
      <c r="G5" s="301" t="s">
        <v>316</v>
      </c>
      <c r="H5" s="302" t="s">
        <v>317</v>
      </c>
      <c r="I5" s="301" t="s">
        <v>316</v>
      </c>
      <c r="J5" s="302" t="s">
        <v>317</v>
      </c>
      <c r="K5" s="301" t="s">
        <v>316</v>
      </c>
      <c r="L5" s="303" t="s">
        <v>317</v>
      </c>
      <c r="M5" s="301" t="s">
        <v>316</v>
      </c>
      <c r="N5" s="303" t="s">
        <v>317</v>
      </c>
      <c r="O5" s="301" t="s">
        <v>316</v>
      </c>
      <c r="P5" s="303" t="s">
        <v>317</v>
      </c>
      <c r="Q5" s="305" t="s">
        <v>22</v>
      </c>
      <c r="R5" s="306" t="s">
        <v>20</v>
      </c>
      <c r="S5" s="307" t="s">
        <v>21</v>
      </c>
      <c r="T5" s="340"/>
    </row>
    <row r="6" spans="1:20" ht="21">
      <c r="A6" s="308" t="s">
        <v>5</v>
      </c>
      <c r="B6" s="309">
        <f>C6+I6</f>
        <v>124</v>
      </c>
      <c r="C6" s="309">
        <f>E6+G6</f>
        <v>21</v>
      </c>
      <c r="D6" s="310">
        <f>C6/B6*100</f>
        <v>16.93548387096774</v>
      </c>
      <c r="E6" s="309">
        <v>15</v>
      </c>
      <c r="F6" s="310">
        <f>E6/B6*100</f>
        <v>12.096774193548388</v>
      </c>
      <c r="G6" s="311">
        <v>6</v>
      </c>
      <c r="H6" s="310">
        <f>G6/B6*100</f>
        <v>4.838709677419355</v>
      </c>
      <c r="I6" s="311">
        <v>103</v>
      </c>
      <c r="J6" s="310">
        <f>I6/B6*100</f>
        <v>83.064516129032256</v>
      </c>
      <c r="K6" s="311">
        <v>38</v>
      </c>
      <c r="L6" s="310">
        <f>K6/B6*100</f>
        <v>30.64516129032258</v>
      </c>
      <c r="M6" s="311">
        <v>70</v>
      </c>
      <c r="N6" s="310">
        <f>M6/B6*100</f>
        <v>56.451612903225815</v>
      </c>
      <c r="O6" s="311">
        <v>52</v>
      </c>
      <c r="P6" s="310">
        <f>O6/B6*100</f>
        <v>41.935483870967744</v>
      </c>
      <c r="Q6" s="313">
        <v>47.37</v>
      </c>
      <c r="R6" s="314">
        <v>44.01</v>
      </c>
      <c r="S6" s="315">
        <v>45.68</v>
      </c>
    </row>
    <row r="7" spans="1:20" ht="21">
      <c r="A7" s="316" t="s">
        <v>7</v>
      </c>
      <c r="B7" s="317">
        <f t="shared" ref="B7:B13" si="0">C7+I7</f>
        <v>124</v>
      </c>
      <c r="C7" s="317">
        <f t="shared" ref="C7:C13" si="1">E7+G7</f>
        <v>13</v>
      </c>
      <c r="D7" s="318">
        <f t="shared" ref="D7:D13" si="2">C7/B7*100</f>
        <v>10.483870967741936</v>
      </c>
      <c r="E7" s="317">
        <v>8</v>
      </c>
      <c r="F7" s="318">
        <f t="shared" ref="F7:F13" si="3">E7/B7*100</f>
        <v>6.4516129032258061</v>
      </c>
      <c r="G7" s="319">
        <v>5</v>
      </c>
      <c r="H7" s="318">
        <f t="shared" ref="H7:H13" si="4">G7/B7*100</f>
        <v>4.032258064516129</v>
      </c>
      <c r="I7" s="319">
        <v>111</v>
      </c>
      <c r="J7" s="318">
        <f t="shared" ref="J7:J13" si="5">I7/B7*100</f>
        <v>89.516129032258064</v>
      </c>
      <c r="K7" s="319">
        <v>34</v>
      </c>
      <c r="L7" s="318">
        <f t="shared" ref="L7:L13" si="6">K7/B7*100</f>
        <v>27.419354838709676</v>
      </c>
      <c r="M7" s="319">
        <v>71</v>
      </c>
      <c r="N7" s="318">
        <f t="shared" ref="N7:N13" si="7">M7/B7*100</f>
        <v>57.258064516129039</v>
      </c>
      <c r="O7" s="319">
        <v>45</v>
      </c>
      <c r="P7" s="318">
        <f t="shared" ref="P7:P13" si="8">O7/B7*100</f>
        <v>36.29032258064516</v>
      </c>
      <c r="Q7" s="320">
        <v>45.44</v>
      </c>
      <c r="R7" s="35">
        <v>42.57</v>
      </c>
      <c r="S7" s="58">
        <v>44.22</v>
      </c>
    </row>
    <row r="8" spans="1:20" ht="21">
      <c r="A8" s="308" t="s">
        <v>8</v>
      </c>
      <c r="B8" s="309">
        <f t="shared" si="0"/>
        <v>124</v>
      </c>
      <c r="C8" s="309">
        <f t="shared" si="1"/>
        <v>61</v>
      </c>
      <c r="D8" s="310">
        <f t="shared" si="2"/>
        <v>49.193548387096776</v>
      </c>
      <c r="E8" s="309">
        <v>46</v>
      </c>
      <c r="F8" s="310">
        <f t="shared" si="3"/>
        <v>37.096774193548384</v>
      </c>
      <c r="G8" s="311">
        <v>15</v>
      </c>
      <c r="H8" s="310">
        <f t="shared" si="4"/>
        <v>12.096774193548388</v>
      </c>
      <c r="I8" s="311">
        <v>63</v>
      </c>
      <c r="J8" s="310">
        <f t="shared" si="5"/>
        <v>50.806451612903224</v>
      </c>
      <c r="K8" s="311">
        <v>31</v>
      </c>
      <c r="L8" s="310">
        <f t="shared" si="6"/>
        <v>25</v>
      </c>
      <c r="M8" s="311">
        <v>48</v>
      </c>
      <c r="N8" s="310">
        <f t="shared" si="7"/>
        <v>38.70967741935484</v>
      </c>
      <c r="O8" s="311">
        <v>33</v>
      </c>
      <c r="P8" s="310">
        <f t="shared" si="8"/>
        <v>26.612903225806448</v>
      </c>
      <c r="Q8" s="320">
        <v>37.53</v>
      </c>
      <c r="R8" s="35">
        <v>34.03</v>
      </c>
      <c r="S8" s="58">
        <v>36.99</v>
      </c>
    </row>
    <row r="9" spans="1:20" ht="21">
      <c r="A9" s="316" t="s">
        <v>9</v>
      </c>
      <c r="B9" s="317">
        <f t="shared" si="0"/>
        <v>124</v>
      </c>
      <c r="C9" s="317">
        <f t="shared" si="1"/>
        <v>2</v>
      </c>
      <c r="D9" s="318">
        <f t="shared" si="2"/>
        <v>1.6129032258064515</v>
      </c>
      <c r="E9" s="317">
        <v>2</v>
      </c>
      <c r="F9" s="318">
        <f t="shared" si="3"/>
        <v>1.6129032258064515</v>
      </c>
      <c r="G9" s="319">
        <v>0</v>
      </c>
      <c r="H9" s="318">
        <f t="shared" si="4"/>
        <v>0</v>
      </c>
      <c r="I9" s="319">
        <v>122</v>
      </c>
      <c r="J9" s="318">
        <f t="shared" si="5"/>
        <v>98.387096774193552</v>
      </c>
      <c r="K9" s="319">
        <v>31</v>
      </c>
      <c r="L9" s="318">
        <f t="shared" si="6"/>
        <v>25</v>
      </c>
      <c r="M9" s="319">
        <v>56</v>
      </c>
      <c r="N9" s="318">
        <f t="shared" si="7"/>
        <v>45.161290322580641</v>
      </c>
      <c r="O9" s="319">
        <v>42</v>
      </c>
      <c r="P9" s="318">
        <f t="shared" si="8"/>
        <v>33.87096774193548</v>
      </c>
      <c r="Q9" s="320">
        <v>37.15</v>
      </c>
      <c r="R9" s="35">
        <v>33.83</v>
      </c>
      <c r="S9" s="65">
        <v>35.770000000000003</v>
      </c>
    </row>
    <row r="10" spans="1:20" ht="21">
      <c r="A10" s="308" t="s">
        <v>10</v>
      </c>
      <c r="B10" s="309">
        <f t="shared" si="0"/>
        <v>124</v>
      </c>
      <c r="C10" s="309">
        <f t="shared" si="1"/>
        <v>33</v>
      </c>
      <c r="D10" s="310">
        <f t="shared" si="2"/>
        <v>26.612903225806448</v>
      </c>
      <c r="E10" s="309">
        <v>15</v>
      </c>
      <c r="F10" s="310">
        <f t="shared" si="3"/>
        <v>12.096774193548388</v>
      </c>
      <c r="G10" s="311">
        <v>18</v>
      </c>
      <c r="H10" s="310">
        <f t="shared" si="4"/>
        <v>14.516129032258066</v>
      </c>
      <c r="I10" s="311">
        <v>91</v>
      </c>
      <c r="J10" s="310">
        <f t="shared" si="5"/>
        <v>73.387096774193552</v>
      </c>
      <c r="K10" s="311">
        <v>37</v>
      </c>
      <c r="L10" s="310">
        <f t="shared" si="6"/>
        <v>29.838709677419356</v>
      </c>
      <c r="M10" s="311">
        <v>64</v>
      </c>
      <c r="N10" s="310">
        <f t="shared" si="7"/>
        <v>51.612903225806448</v>
      </c>
      <c r="O10" s="311">
        <v>51</v>
      </c>
      <c r="P10" s="310">
        <f t="shared" si="8"/>
        <v>41.12903225806452</v>
      </c>
      <c r="Q10" s="320">
        <v>38.81</v>
      </c>
      <c r="R10" s="35">
        <v>36.090000000000003</v>
      </c>
      <c r="S10" s="58">
        <v>37.46</v>
      </c>
    </row>
    <row r="11" spans="1:20" ht="21">
      <c r="A11" s="316" t="s">
        <v>280</v>
      </c>
      <c r="B11" s="317">
        <f t="shared" si="0"/>
        <v>124</v>
      </c>
      <c r="C11" s="317">
        <f t="shared" si="1"/>
        <v>22</v>
      </c>
      <c r="D11" s="318">
        <f t="shared" si="2"/>
        <v>17.741935483870968</v>
      </c>
      <c r="E11" s="317">
        <v>12</v>
      </c>
      <c r="F11" s="318">
        <f t="shared" si="3"/>
        <v>9.67741935483871</v>
      </c>
      <c r="G11" s="319">
        <v>10</v>
      </c>
      <c r="H11" s="318">
        <f t="shared" si="4"/>
        <v>8.064516129032258</v>
      </c>
      <c r="I11" s="319">
        <v>102</v>
      </c>
      <c r="J11" s="318">
        <f t="shared" si="5"/>
        <v>82.258064516129039</v>
      </c>
      <c r="K11" s="319">
        <v>51</v>
      </c>
      <c r="L11" s="318">
        <f t="shared" si="6"/>
        <v>41.12903225806452</v>
      </c>
      <c r="M11" s="319">
        <v>75</v>
      </c>
      <c r="N11" s="318">
        <f t="shared" si="7"/>
        <v>60.483870967741936</v>
      </c>
      <c r="O11" s="319">
        <v>62</v>
      </c>
      <c r="P11" s="318">
        <f t="shared" si="8"/>
        <v>50</v>
      </c>
      <c r="Q11" s="320">
        <v>56.33</v>
      </c>
      <c r="R11" s="35">
        <v>53.38</v>
      </c>
      <c r="S11" s="58">
        <v>54.84</v>
      </c>
    </row>
    <row r="12" spans="1:20" ht="21">
      <c r="A12" s="308" t="s">
        <v>12</v>
      </c>
      <c r="B12" s="309">
        <f t="shared" si="0"/>
        <v>124</v>
      </c>
      <c r="C12" s="309">
        <f t="shared" si="1"/>
        <v>79</v>
      </c>
      <c r="D12" s="310">
        <f t="shared" si="2"/>
        <v>63.70967741935484</v>
      </c>
      <c r="E12" s="309">
        <v>60</v>
      </c>
      <c r="F12" s="310">
        <f t="shared" si="3"/>
        <v>48.387096774193552</v>
      </c>
      <c r="G12" s="311">
        <v>19</v>
      </c>
      <c r="H12" s="310">
        <f t="shared" si="4"/>
        <v>15.32258064516129</v>
      </c>
      <c r="I12" s="311">
        <v>45</v>
      </c>
      <c r="J12" s="310">
        <f t="shared" si="5"/>
        <v>36.29032258064516</v>
      </c>
      <c r="K12" s="311">
        <v>45</v>
      </c>
      <c r="L12" s="310">
        <f t="shared" si="6"/>
        <v>36.29032258064516</v>
      </c>
      <c r="M12" s="311">
        <v>77</v>
      </c>
      <c r="N12" s="310">
        <f t="shared" si="7"/>
        <v>62.096774193548384</v>
      </c>
      <c r="O12" s="311">
        <v>59</v>
      </c>
      <c r="P12" s="310">
        <f t="shared" si="8"/>
        <v>47.580645161290327</v>
      </c>
      <c r="Q12" s="320">
        <v>54.41</v>
      </c>
      <c r="R12" s="321">
        <v>50.7</v>
      </c>
      <c r="S12" s="58">
        <v>52.27</v>
      </c>
    </row>
    <row r="13" spans="1:20" ht="21">
      <c r="A13" s="316" t="s">
        <v>13</v>
      </c>
      <c r="B13" s="317">
        <f t="shared" si="0"/>
        <v>124</v>
      </c>
      <c r="C13" s="317">
        <f t="shared" si="1"/>
        <v>50</v>
      </c>
      <c r="D13" s="318">
        <f t="shared" si="2"/>
        <v>40.322580645161288</v>
      </c>
      <c r="E13" s="317">
        <v>38</v>
      </c>
      <c r="F13" s="318">
        <f t="shared" si="3"/>
        <v>30.64516129032258</v>
      </c>
      <c r="G13" s="319">
        <v>12</v>
      </c>
      <c r="H13" s="318">
        <f t="shared" si="4"/>
        <v>9.67741935483871</v>
      </c>
      <c r="I13" s="319">
        <v>74</v>
      </c>
      <c r="J13" s="318">
        <f t="shared" si="5"/>
        <v>59.677419354838712</v>
      </c>
      <c r="K13" s="319">
        <v>50</v>
      </c>
      <c r="L13" s="318">
        <f t="shared" si="6"/>
        <v>40.322580645161288</v>
      </c>
      <c r="M13" s="319">
        <v>100</v>
      </c>
      <c r="N13" s="318">
        <f t="shared" si="7"/>
        <v>80.645161290322577</v>
      </c>
      <c r="O13" s="319">
        <v>92</v>
      </c>
      <c r="P13" s="318">
        <f t="shared" si="8"/>
        <v>74.193548387096769</v>
      </c>
      <c r="Q13" s="320">
        <v>58.77</v>
      </c>
      <c r="R13" s="321">
        <v>52.2</v>
      </c>
      <c r="S13" s="58">
        <v>53.85</v>
      </c>
    </row>
    <row r="14" spans="1:20" ht="24.75" customHeight="1"/>
  </sheetData>
  <mergeCells count="12">
    <mergeCell ref="M4:N4"/>
    <mergeCell ref="O4:P4"/>
    <mergeCell ref="A1:S1"/>
    <mergeCell ref="A2:R2"/>
    <mergeCell ref="C3:H3"/>
    <mergeCell ref="I3:J4"/>
    <mergeCell ref="K3:P3"/>
    <mergeCell ref="Q3:S4"/>
    <mergeCell ref="C4:D4"/>
    <mergeCell ref="E4:F4"/>
    <mergeCell ref="G4:H4"/>
    <mergeCell ref="K4:L4"/>
  </mergeCells>
  <pageMargins left="1.1417322834645669" right="0.15748031496062992" top="1.1811023622047245" bottom="0.98425196850393704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157"/>
  <sheetViews>
    <sheetView view="pageBreakPreview" zoomScaleNormal="110" zoomScaleSheetLayoutView="100" workbookViewId="0">
      <pane ySplit="10" topLeftCell="A38" activePane="bottomLeft" state="frozen"/>
      <selection pane="bottomLeft" activeCell="A46" sqref="A46:N141"/>
    </sheetView>
  </sheetViews>
  <sheetFormatPr defaultRowHeight="18.75"/>
  <cols>
    <col min="1" max="1" width="4.125" style="12" customWidth="1"/>
    <col min="2" max="2" width="10.25" style="108" hidden="1" customWidth="1"/>
    <col min="3" max="3" width="16.125" style="12" customWidth="1"/>
    <col min="4" max="4" width="5.25" style="109" bestFit="1" customWidth="1"/>
    <col min="5" max="5" width="5.5" style="109" bestFit="1" customWidth="1"/>
    <col min="6" max="6" width="6.25" style="109" bestFit="1" customWidth="1"/>
    <col min="7" max="8" width="5.25" style="109" bestFit="1" customWidth="1"/>
    <col min="9" max="9" width="6.5" style="109" customWidth="1"/>
    <col min="10" max="10" width="5.5" style="109" bestFit="1" customWidth="1"/>
    <col min="11" max="11" width="6.5" style="109" bestFit="1" customWidth="1"/>
    <col min="12" max="12" width="7" style="111" customWidth="1"/>
    <col min="13" max="13" width="6.875" style="292" customWidth="1"/>
    <col min="14" max="14" width="6.25" style="109" customWidth="1"/>
    <col min="15" max="20" width="5.625" style="12" customWidth="1"/>
    <col min="21" max="16384" width="9" style="12"/>
  </cols>
  <sheetData>
    <row r="1" spans="1:24" s="2" customFormat="1" ht="19.5" customHeight="1">
      <c r="A1" s="901" t="s">
        <v>278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</row>
    <row r="2" spans="1:24" s="2" customFormat="1" ht="18.75" customHeight="1">
      <c r="A2" s="901" t="s">
        <v>289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</row>
    <row r="3" spans="1:24" s="4" customFormat="1" ht="18" customHeight="1">
      <c r="A3" s="902" t="s">
        <v>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</row>
    <row r="4" spans="1:24" ht="13.5" hidden="1" customHeight="1">
      <c r="A4" s="5"/>
      <c r="B4" s="6"/>
      <c r="C4" s="5"/>
      <c r="D4" s="237"/>
      <c r="E4" s="237"/>
      <c r="F4" s="237"/>
      <c r="G4" s="237"/>
      <c r="H4" s="237"/>
      <c r="I4" s="237"/>
      <c r="J4" s="237"/>
      <c r="K4" s="7"/>
      <c r="L4" s="11"/>
      <c r="M4" s="238"/>
      <c r="N4" s="7"/>
    </row>
    <row r="5" spans="1:24">
      <c r="A5" s="903" t="s">
        <v>290</v>
      </c>
      <c r="B5" s="239"/>
      <c r="C5" s="904" t="s">
        <v>4</v>
      </c>
      <c r="D5" s="896" t="s">
        <v>291</v>
      </c>
      <c r="E5" s="905" t="s">
        <v>292</v>
      </c>
      <c r="F5" s="896" t="s">
        <v>293</v>
      </c>
      <c r="G5" s="905" t="s">
        <v>294</v>
      </c>
      <c r="H5" s="896" t="s">
        <v>295</v>
      </c>
      <c r="I5" s="894" t="s">
        <v>296</v>
      </c>
      <c r="J5" s="896" t="s">
        <v>297</v>
      </c>
      <c r="K5" s="898" t="s">
        <v>298</v>
      </c>
      <c r="L5" s="899" t="s">
        <v>282</v>
      </c>
      <c r="M5" s="899"/>
      <c r="N5" s="240" t="s">
        <v>299</v>
      </c>
    </row>
    <row r="6" spans="1:24" ht="21">
      <c r="A6" s="903"/>
      <c r="B6" s="239" t="s">
        <v>15</v>
      </c>
      <c r="C6" s="904"/>
      <c r="D6" s="897"/>
      <c r="E6" s="898"/>
      <c r="F6" s="897"/>
      <c r="G6" s="898"/>
      <c r="H6" s="897"/>
      <c r="I6" s="895"/>
      <c r="J6" s="897"/>
      <c r="K6" s="898"/>
      <c r="L6" s="241" t="s">
        <v>17</v>
      </c>
      <c r="M6" s="242" t="s">
        <v>300</v>
      </c>
      <c r="N6" s="243" t="s">
        <v>18</v>
      </c>
    </row>
    <row r="7" spans="1:24" hidden="1">
      <c r="A7" s="903"/>
      <c r="B7" s="239"/>
      <c r="C7" s="904"/>
      <c r="D7" s="127"/>
      <c r="E7" s="127"/>
      <c r="F7" s="127"/>
      <c r="G7" s="127"/>
      <c r="H7" s="127"/>
      <c r="I7" s="127"/>
      <c r="J7" s="127"/>
      <c r="K7" s="127"/>
      <c r="L7" s="128"/>
      <c r="M7" s="244" t="s">
        <v>288</v>
      </c>
      <c r="N7" s="127"/>
    </row>
    <row r="8" spans="1:24" s="41" customFormat="1" hidden="1">
      <c r="A8" s="900" t="s">
        <v>19</v>
      </c>
      <c r="B8" s="900"/>
      <c r="C8" s="900"/>
      <c r="D8" s="131"/>
      <c r="E8" s="131"/>
      <c r="F8" s="131"/>
      <c r="G8" s="131"/>
      <c r="H8" s="131"/>
      <c r="I8" s="131"/>
      <c r="J8" s="131"/>
      <c r="K8" s="131"/>
      <c r="L8" s="245"/>
      <c r="M8" s="246"/>
      <c r="N8" s="131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49" customFormat="1" hidden="1">
      <c r="A9" s="850" t="s">
        <v>20</v>
      </c>
      <c r="B9" s="850"/>
      <c r="C9" s="850"/>
      <c r="D9" s="136"/>
      <c r="E9" s="136"/>
      <c r="F9" s="136"/>
      <c r="G9" s="136"/>
      <c r="H9" s="136"/>
      <c r="I9" s="136"/>
      <c r="J9" s="136"/>
      <c r="K9" s="136"/>
      <c r="L9" s="247"/>
      <c r="M9" s="246"/>
      <c r="N9" s="136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57" customFormat="1" hidden="1">
      <c r="A10" s="851" t="s">
        <v>21</v>
      </c>
      <c r="B10" s="851"/>
      <c r="C10" s="851"/>
      <c r="D10" s="248"/>
      <c r="E10" s="248"/>
      <c r="F10" s="248"/>
      <c r="G10" s="248"/>
      <c r="H10" s="248"/>
      <c r="I10" s="248"/>
      <c r="J10" s="248"/>
      <c r="K10" s="248"/>
      <c r="L10" s="249"/>
      <c r="M10" s="246"/>
      <c r="N10" s="248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66" customFormat="1">
      <c r="A11" s="250"/>
      <c r="B11" s="251"/>
      <c r="C11" s="250" t="s">
        <v>21</v>
      </c>
      <c r="D11" s="252">
        <v>45.68</v>
      </c>
      <c r="E11" s="252">
        <v>44.22</v>
      </c>
      <c r="F11" s="252">
        <v>36.99</v>
      </c>
      <c r="G11" s="253">
        <v>35.770000000000003</v>
      </c>
      <c r="H11" s="252">
        <v>37.46</v>
      </c>
      <c r="I11" s="252">
        <v>54.84</v>
      </c>
      <c r="J11" s="252">
        <v>52.27</v>
      </c>
      <c r="K11" s="252">
        <v>53.85</v>
      </c>
      <c r="L11" s="254">
        <f t="shared" ref="L11:L42" si="0">SUM(D11+E11+F11+G11+H11+I11+J11+K11)/8</f>
        <v>45.135000000000005</v>
      </c>
      <c r="M11" s="255">
        <v>49.36</v>
      </c>
      <c r="N11" s="256">
        <f>L11-M11</f>
        <v>-4.2249999999999943</v>
      </c>
    </row>
    <row r="12" spans="1:24" s="75" customFormat="1">
      <c r="A12" s="257"/>
      <c r="B12" s="258"/>
      <c r="C12" s="257" t="s">
        <v>20</v>
      </c>
      <c r="D12" s="259">
        <v>44.01</v>
      </c>
      <c r="E12" s="259">
        <v>42.57</v>
      </c>
      <c r="F12" s="259">
        <v>34.03</v>
      </c>
      <c r="G12" s="259">
        <v>33.83</v>
      </c>
      <c r="H12" s="259">
        <v>36.090000000000003</v>
      </c>
      <c r="I12" s="259">
        <v>53.38</v>
      </c>
      <c r="J12" s="260">
        <v>50.7</v>
      </c>
      <c r="K12" s="260">
        <v>52.2</v>
      </c>
      <c r="L12" s="261">
        <f t="shared" si="0"/>
        <v>43.35125</v>
      </c>
      <c r="M12" s="260">
        <v>48.58</v>
      </c>
      <c r="N12" s="262">
        <f t="shared" ref="N12:N25" si="1">L12-M12</f>
        <v>-5.228749999999998</v>
      </c>
    </row>
    <row r="13" spans="1:24" s="83" customFormat="1">
      <c r="A13" s="263"/>
      <c r="B13" s="264"/>
      <c r="C13" s="263" t="s">
        <v>22</v>
      </c>
      <c r="D13" s="265">
        <v>47.37</v>
      </c>
      <c r="E13" s="265">
        <v>45.44</v>
      </c>
      <c r="F13" s="265">
        <v>37.53</v>
      </c>
      <c r="G13" s="265">
        <v>37.15</v>
      </c>
      <c r="H13" s="265">
        <v>38.81</v>
      </c>
      <c r="I13" s="265">
        <v>56.33</v>
      </c>
      <c r="J13" s="265">
        <v>54.41</v>
      </c>
      <c r="K13" s="265">
        <v>58.77</v>
      </c>
      <c r="L13" s="266">
        <f t="shared" si="0"/>
        <v>46.976249999999993</v>
      </c>
      <c r="M13" s="265">
        <v>54.07</v>
      </c>
      <c r="N13" s="267">
        <f t="shared" si="1"/>
        <v>-7.0937500000000071</v>
      </c>
    </row>
    <row r="14" spans="1:24" s="271" customFormat="1">
      <c r="A14" s="185">
        <v>1</v>
      </c>
      <c r="B14" s="186" t="s">
        <v>23</v>
      </c>
      <c r="C14" s="187" t="s">
        <v>24</v>
      </c>
      <c r="D14" s="268">
        <v>58.09</v>
      </c>
      <c r="E14" s="268">
        <v>56.1</v>
      </c>
      <c r="F14" s="268">
        <v>60.82</v>
      </c>
      <c r="G14" s="268">
        <v>54.22</v>
      </c>
      <c r="H14" s="268">
        <v>48.95</v>
      </c>
      <c r="I14" s="268">
        <v>64.27</v>
      </c>
      <c r="J14" s="268">
        <v>61.53</v>
      </c>
      <c r="K14" s="268">
        <v>66.67</v>
      </c>
      <c r="L14" s="269">
        <f t="shared" si="0"/>
        <v>58.831250000000004</v>
      </c>
      <c r="M14" s="270">
        <v>58.860000000000007</v>
      </c>
      <c r="N14" s="270">
        <f t="shared" si="1"/>
        <v>-2.8750000000002274E-2</v>
      </c>
    </row>
    <row r="15" spans="1:24">
      <c r="A15" s="193">
        <v>2</v>
      </c>
      <c r="B15" s="201" t="s">
        <v>25</v>
      </c>
      <c r="C15" s="202" t="s">
        <v>26</v>
      </c>
      <c r="D15" s="272">
        <v>53.43</v>
      </c>
      <c r="E15" s="272">
        <v>56.57</v>
      </c>
      <c r="F15" s="272">
        <v>68.569999999999993</v>
      </c>
      <c r="G15" s="272">
        <v>50</v>
      </c>
      <c r="H15" s="272">
        <v>40.93</v>
      </c>
      <c r="I15" s="272">
        <v>65.14</v>
      </c>
      <c r="J15" s="272">
        <v>68.569999999999993</v>
      </c>
      <c r="K15" s="272">
        <v>66.86</v>
      </c>
      <c r="L15" s="273">
        <f t="shared" si="0"/>
        <v>58.758749999999999</v>
      </c>
      <c r="M15" s="274">
        <v>56.65</v>
      </c>
      <c r="N15" s="274">
        <f t="shared" si="1"/>
        <v>2.1087500000000006</v>
      </c>
    </row>
    <row r="16" spans="1:24" s="271" customFormat="1">
      <c r="A16" s="185">
        <v>3</v>
      </c>
      <c r="B16" s="186" t="s">
        <v>27</v>
      </c>
      <c r="C16" s="187" t="s">
        <v>28</v>
      </c>
      <c r="D16" s="275">
        <v>49.6</v>
      </c>
      <c r="E16" s="275">
        <v>45.6</v>
      </c>
      <c r="F16" s="275">
        <v>54</v>
      </c>
      <c r="G16" s="275">
        <v>61</v>
      </c>
      <c r="H16" s="275">
        <v>48.3</v>
      </c>
      <c r="I16" s="275">
        <v>65.599999999999994</v>
      </c>
      <c r="J16" s="275">
        <v>64</v>
      </c>
      <c r="K16" s="275">
        <v>73.599999999999994</v>
      </c>
      <c r="L16" s="269">
        <f t="shared" si="0"/>
        <v>57.712500000000006</v>
      </c>
      <c r="M16" s="270">
        <v>33.286249999999995</v>
      </c>
      <c r="N16" s="270">
        <f t="shared" si="1"/>
        <v>24.42625000000001</v>
      </c>
    </row>
    <row r="17" spans="1:31">
      <c r="A17" s="193">
        <v>4</v>
      </c>
      <c r="B17" s="201" t="s">
        <v>39</v>
      </c>
      <c r="C17" s="202" t="s">
        <v>40</v>
      </c>
      <c r="D17" s="272">
        <v>49.29</v>
      </c>
      <c r="E17" s="272">
        <v>49.29</v>
      </c>
      <c r="F17" s="272">
        <v>50</v>
      </c>
      <c r="G17" s="272">
        <v>52.14</v>
      </c>
      <c r="H17" s="272">
        <v>43.79</v>
      </c>
      <c r="I17" s="272">
        <v>64.569999999999993</v>
      </c>
      <c r="J17" s="272">
        <v>53.57</v>
      </c>
      <c r="K17" s="272">
        <v>70</v>
      </c>
      <c r="L17" s="273">
        <f t="shared" si="0"/>
        <v>54.08124999999999</v>
      </c>
      <c r="M17" s="274">
        <v>65.14</v>
      </c>
      <c r="N17" s="274">
        <f t="shared" si="1"/>
        <v>-11.058750000000011</v>
      </c>
    </row>
    <row r="18" spans="1:31" s="271" customFormat="1">
      <c r="A18" s="185">
        <v>5</v>
      </c>
      <c r="B18" s="186" t="s">
        <v>29</v>
      </c>
      <c r="C18" s="187" t="s">
        <v>30</v>
      </c>
      <c r="D18" s="275">
        <v>52.2</v>
      </c>
      <c r="E18" s="275">
        <v>47.8</v>
      </c>
      <c r="F18" s="275">
        <v>42.55</v>
      </c>
      <c r="G18" s="275">
        <v>44</v>
      </c>
      <c r="H18" s="275">
        <v>51.1</v>
      </c>
      <c r="I18" s="275">
        <v>62.4</v>
      </c>
      <c r="J18" s="275">
        <v>59.5</v>
      </c>
      <c r="K18" s="275">
        <v>66</v>
      </c>
      <c r="L18" s="269">
        <f t="shared" si="0"/>
        <v>53.193750000000001</v>
      </c>
      <c r="M18" s="270">
        <v>74.702500000000015</v>
      </c>
      <c r="N18" s="270">
        <f t="shared" si="1"/>
        <v>-21.508750000000013</v>
      </c>
    </row>
    <row r="19" spans="1:31">
      <c r="A19" s="193">
        <v>6</v>
      </c>
      <c r="B19" s="201" t="s">
        <v>31</v>
      </c>
      <c r="C19" s="202" t="s">
        <v>32</v>
      </c>
      <c r="D19" s="276">
        <v>36</v>
      </c>
      <c r="E19" s="276">
        <v>52</v>
      </c>
      <c r="F19" s="276">
        <v>40</v>
      </c>
      <c r="G19" s="276">
        <v>60</v>
      </c>
      <c r="H19" s="276">
        <v>38.5</v>
      </c>
      <c r="I19" s="276">
        <v>76</v>
      </c>
      <c r="J19" s="276">
        <v>50</v>
      </c>
      <c r="K19" s="276">
        <v>72</v>
      </c>
      <c r="L19" s="273">
        <f t="shared" si="0"/>
        <v>53.0625</v>
      </c>
      <c r="M19" s="274">
        <v>43.725000000000001</v>
      </c>
      <c r="N19" s="274">
        <f t="shared" si="1"/>
        <v>9.3374999999999986</v>
      </c>
    </row>
    <row r="20" spans="1:31" s="271" customFormat="1">
      <c r="A20" s="185">
        <v>7</v>
      </c>
      <c r="B20" s="186" t="s">
        <v>35</v>
      </c>
      <c r="C20" s="187" t="s">
        <v>36</v>
      </c>
      <c r="D20" s="268">
        <v>54.14</v>
      </c>
      <c r="E20" s="268">
        <v>49.14</v>
      </c>
      <c r="F20" s="268">
        <v>41.25</v>
      </c>
      <c r="G20" s="268">
        <v>43.57</v>
      </c>
      <c r="H20" s="268">
        <v>44.93</v>
      </c>
      <c r="I20" s="268">
        <v>66.290000000000006</v>
      </c>
      <c r="J20" s="268">
        <v>57.86</v>
      </c>
      <c r="K20" s="268">
        <v>66</v>
      </c>
      <c r="L20" s="269">
        <f t="shared" si="0"/>
        <v>52.897500000000001</v>
      </c>
      <c r="M20" s="270">
        <v>48.206250000000004</v>
      </c>
      <c r="N20" s="270">
        <f t="shared" si="1"/>
        <v>4.6912499999999966</v>
      </c>
    </row>
    <row r="21" spans="1:31">
      <c r="A21" s="193">
        <v>8</v>
      </c>
      <c r="B21" s="201" t="s">
        <v>57</v>
      </c>
      <c r="C21" s="202" t="s">
        <v>58</v>
      </c>
      <c r="D21" s="272">
        <v>53.1</v>
      </c>
      <c r="E21" s="272">
        <v>50.7</v>
      </c>
      <c r="F21" s="272">
        <v>44</v>
      </c>
      <c r="G21" s="272">
        <v>45.75</v>
      </c>
      <c r="H21" s="272">
        <v>40.229999999999997</v>
      </c>
      <c r="I21" s="272">
        <v>62.8</v>
      </c>
      <c r="J21" s="272">
        <v>59</v>
      </c>
      <c r="K21" s="272">
        <v>64.2</v>
      </c>
      <c r="L21" s="273">
        <f t="shared" si="0"/>
        <v>52.472499999999997</v>
      </c>
      <c r="M21" s="274">
        <v>56.318749999999994</v>
      </c>
      <c r="N21" s="274">
        <f t="shared" si="1"/>
        <v>-3.8462499999999977</v>
      </c>
    </row>
    <row r="22" spans="1:31" s="271" customFormat="1">
      <c r="A22" s="185">
        <v>9</v>
      </c>
      <c r="B22" s="186" t="s">
        <v>51</v>
      </c>
      <c r="C22" s="208" t="s">
        <v>52</v>
      </c>
      <c r="D22" s="275">
        <v>52.78</v>
      </c>
      <c r="E22" s="275">
        <v>49.02</v>
      </c>
      <c r="F22" s="275">
        <v>43.74</v>
      </c>
      <c r="G22" s="275">
        <v>44.97</v>
      </c>
      <c r="H22" s="275">
        <v>43.68</v>
      </c>
      <c r="I22" s="275">
        <v>61.66</v>
      </c>
      <c r="J22" s="275">
        <v>59.75</v>
      </c>
      <c r="K22" s="275">
        <v>62.84</v>
      </c>
      <c r="L22" s="269">
        <f t="shared" si="0"/>
        <v>52.305000000000007</v>
      </c>
      <c r="M22" s="270">
        <v>51.354999999999997</v>
      </c>
      <c r="N22" s="270">
        <f t="shared" si="1"/>
        <v>0.95000000000000995</v>
      </c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</row>
    <row r="23" spans="1:31">
      <c r="A23" s="193">
        <v>10</v>
      </c>
      <c r="B23" s="201" t="s">
        <v>37</v>
      </c>
      <c r="C23" s="202" t="s">
        <v>38</v>
      </c>
      <c r="D23" s="276">
        <v>54.67</v>
      </c>
      <c r="E23" s="276">
        <v>53.67</v>
      </c>
      <c r="F23" s="276">
        <v>40.21</v>
      </c>
      <c r="G23" s="276">
        <v>38.33</v>
      </c>
      <c r="H23" s="276">
        <v>40.75</v>
      </c>
      <c r="I23" s="276">
        <v>59.33</v>
      </c>
      <c r="J23" s="276">
        <v>59.58</v>
      </c>
      <c r="K23" s="276">
        <v>61</v>
      </c>
      <c r="L23" s="273">
        <f t="shared" si="0"/>
        <v>50.942499999999995</v>
      </c>
      <c r="M23" s="274">
        <v>58.507499999999993</v>
      </c>
      <c r="N23" s="274">
        <f t="shared" si="1"/>
        <v>-7.5649999999999977</v>
      </c>
    </row>
    <row r="24" spans="1:31" s="271" customFormat="1">
      <c r="A24" s="185">
        <v>11</v>
      </c>
      <c r="B24" s="186" t="s">
        <v>55</v>
      </c>
      <c r="C24" s="187" t="s">
        <v>56</v>
      </c>
      <c r="D24" s="275">
        <v>53.63</v>
      </c>
      <c r="E24" s="275">
        <v>49</v>
      </c>
      <c r="F24" s="275">
        <v>38.28</v>
      </c>
      <c r="G24" s="275">
        <v>48.75</v>
      </c>
      <c r="H24" s="275">
        <v>42.25</v>
      </c>
      <c r="I24" s="275">
        <v>63</v>
      </c>
      <c r="J24" s="275">
        <v>52.19</v>
      </c>
      <c r="K24" s="275">
        <v>58.5</v>
      </c>
      <c r="L24" s="269">
        <f t="shared" si="0"/>
        <v>50.699999999999996</v>
      </c>
      <c r="M24" s="270">
        <v>50.466250000000002</v>
      </c>
      <c r="N24" s="270">
        <f t="shared" si="1"/>
        <v>0.23374999999999346</v>
      </c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</row>
    <row r="25" spans="1:31">
      <c r="A25" s="193">
        <v>12</v>
      </c>
      <c r="B25" s="201" t="s">
        <v>75</v>
      </c>
      <c r="C25" s="202" t="s">
        <v>76</v>
      </c>
      <c r="D25" s="272">
        <v>48.54</v>
      </c>
      <c r="E25" s="272">
        <v>49.03</v>
      </c>
      <c r="F25" s="272">
        <v>39.36</v>
      </c>
      <c r="G25" s="272">
        <v>44.66</v>
      </c>
      <c r="H25" s="272">
        <v>42.95</v>
      </c>
      <c r="I25" s="272">
        <v>57.11</v>
      </c>
      <c r="J25" s="272">
        <v>58.01</v>
      </c>
      <c r="K25" s="272">
        <v>63.19</v>
      </c>
      <c r="L25" s="273">
        <f t="shared" si="0"/>
        <v>50.356250000000003</v>
      </c>
      <c r="M25" s="274">
        <v>54.377499999999998</v>
      </c>
      <c r="N25" s="274">
        <f t="shared" si="1"/>
        <v>-4.0212499999999949</v>
      </c>
    </row>
    <row r="26" spans="1:31" s="271" customFormat="1">
      <c r="A26" s="185">
        <v>13</v>
      </c>
      <c r="B26" s="186" t="s">
        <v>43</v>
      </c>
      <c r="C26" s="187" t="s">
        <v>44</v>
      </c>
      <c r="D26" s="275">
        <v>51.56</v>
      </c>
      <c r="E26" s="275">
        <v>51.56</v>
      </c>
      <c r="F26" s="275">
        <v>35.28</v>
      </c>
      <c r="G26" s="275">
        <v>41.67</v>
      </c>
      <c r="H26" s="275">
        <v>42.33</v>
      </c>
      <c r="I26" s="275">
        <v>58.67</v>
      </c>
      <c r="J26" s="275">
        <v>52.22</v>
      </c>
      <c r="K26" s="275">
        <v>68</v>
      </c>
      <c r="L26" s="269">
        <f t="shared" si="0"/>
        <v>50.161249999999995</v>
      </c>
      <c r="M26" s="270">
        <v>57.061250000000001</v>
      </c>
      <c r="N26" s="270">
        <f>L26-M26</f>
        <v>-6.9000000000000057</v>
      </c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</row>
    <row r="27" spans="1:31">
      <c r="A27" s="193">
        <v>14</v>
      </c>
      <c r="B27" s="201" t="s">
        <v>33</v>
      </c>
      <c r="C27" s="202" t="s">
        <v>34</v>
      </c>
      <c r="D27" s="276">
        <v>55.13</v>
      </c>
      <c r="E27" s="276">
        <v>48.56</v>
      </c>
      <c r="F27" s="276">
        <v>44.14</v>
      </c>
      <c r="G27" s="276">
        <v>36.25</v>
      </c>
      <c r="H27" s="276">
        <v>38.299999999999997</v>
      </c>
      <c r="I27" s="276">
        <v>56.5</v>
      </c>
      <c r="J27" s="276">
        <v>60.16</v>
      </c>
      <c r="K27" s="276">
        <v>61.75</v>
      </c>
      <c r="L27" s="273">
        <f t="shared" si="0"/>
        <v>50.098749999999995</v>
      </c>
      <c r="M27" s="274">
        <v>50.547500000000007</v>
      </c>
      <c r="N27" s="274">
        <f t="shared" ref="N27:N90" si="2">L27-M27</f>
        <v>-0.44875000000001108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271" customFormat="1">
      <c r="A28" s="185">
        <v>15</v>
      </c>
      <c r="B28" s="186" t="s">
        <v>41</v>
      </c>
      <c r="C28" s="187" t="s">
        <v>42</v>
      </c>
      <c r="D28" s="275">
        <v>54.57</v>
      </c>
      <c r="E28" s="275">
        <v>49.14</v>
      </c>
      <c r="F28" s="275">
        <v>38.57</v>
      </c>
      <c r="G28" s="275">
        <v>32.86</v>
      </c>
      <c r="H28" s="275">
        <v>45</v>
      </c>
      <c r="I28" s="275">
        <v>55.43</v>
      </c>
      <c r="J28" s="275">
        <v>57.86</v>
      </c>
      <c r="K28" s="275">
        <v>66.86</v>
      </c>
      <c r="L28" s="269">
        <f t="shared" si="0"/>
        <v>50.036250000000003</v>
      </c>
      <c r="M28" s="270">
        <v>43.397500000000001</v>
      </c>
      <c r="N28" s="270">
        <f t="shared" si="2"/>
        <v>6.6387500000000017</v>
      </c>
      <c r="O28" s="277"/>
      <c r="P28" s="277"/>
      <c r="Q28" s="277"/>
      <c r="R28" s="277"/>
      <c r="S28" s="277"/>
      <c r="T28" s="277"/>
      <c r="U28" s="277"/>
      <c r="V28" s="277"/>
      <c r="W28" s="277"/>
      <c r="X28" s="277"/>
    </row>
    <row r="29" spans="1:31">
      <c r="A29" s="193">
        <v>16</v>
      </c>
      <c r="B29" s="201" t="s">
        <v>79</v>
      </c>
      <c r="C29" s="202" t="s">
        <v>80</v>
      </c>
      <c r="D29" s="272">
        <v>49.42</v>
      </c>
      <c r="E29" s="272">
        <v>44.98</v>
      </c>
      <c r="F29" s="272">
        <v>38.81</v>
      </c>
      <c r="G29" s="272">
        <v>39.72</v>
      </c>
      <c r="H29" s="272">
        <v>43.24</v>
      </c>
      <c r="I29" s="272">
        <v>60.58</v>
      </c>
      <c r="J29" s="272">
        <v>58.95</v>
      </c>
      <c r="K29" s="272">
        <v>61.45</v>
      </c>
      <c r="L29" s="273">
        <f t="shared" si="0"/>
        <v>49.643749999999997</v>
      </c>
      <c r="M29" s="274">
        <v>64.972499999999997</v>
      </c>
      <c r="N29" s="274">
        <f t="shared" si="2"/>
        <v>-15.328749999999999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271" customFormat="1">
      <c r="A30" s="185">
        <v>17</v>
      </c>
      <c r="B30" s="186" t="s">
        <v>49</v>
      </c>
      <c r="C30" s="187" t="s">
        <v>50</v>
      </c>
      <c r="D30" s="275">
        <v>49</v>
      </c>
      <c r="E30" s="275">
        <v>46</v>
      </c>
      <c r="F30" s="275">
        <v>34.82</v>
      </c>
      <c r="G30" s="275">
        <v>44.29</v>
      </c>
      <c r="H30" s="275">
        <v>41.32</v>
      </c>
      <c r="I30" s="275">
        <v>64.86</v>
      </c>
      <c r="J30" s="275">
        <v>56.43</v>
      </c>
      <c r="K30" s="275">
        <v>60</v>
      </c>
      <c r="L30" s="269">
        <f t="shared" si="0"/>
        <v>49.589999999999996</v>
      </c>
      <c r="M30" s="270">
        <v>51.003749999999997</v>
      </c>
      <c r="N30" s="270">
        <f t="shared" si="2"/>
        <v>-1.4137500000000003</v>
      </c>
      <c r="O30" s="277"/>
      <c r="P30" s="277"/>
      <c r="Q30" s="277"/>
      <c r="R30" s="277"/>
      <c r="S30" s="277"/>
      <c r="T30" s="277"/>
      <c r="U30" s="277"/>
      <c r="V30" s="277"/>
      <c r="W30" s="277"/>
      <c r="X30" s="277"/>
    </row>
    <row r="31" spans="1:31">
      <c r="A31" s="193">
        <v>18</v>
      </c>
      <c r="B31" s="201" t="s">
        <v>97</v>
      </c>
      <c r="C31" s="202" t="s">
        <v>98</v>
      </c>
      <c r="D31" s="272">
        <v>50.53</v>
      </c>
      <c r="E31" s="272">
        <v>49.01</v>
      </c>
      <c r="F31" s="272">
        <v>38.590000000000003</v>
      </c>
      <c r="G31" s="272">
        <v>40.47</v>
      </c>
      <c r="H31" s="272">
        <v>40.950000000000003</v>
      </c>
      <c r="I31" s="272">
        <v>58.4</v>
      </c>
      <c r="J31" s="272">
        <v>57</v>
      </c>
      <c r="K31" s="272">
        <v>60.5</v>
      </c>
      <c r="L31" s="273">
        <f t="shared" si="0"/>
        <v>49.431249999999999</v>
      </c>
      <c r="M31" s="274">
        <v>58.713750000000005</v>
      </c>
      <c r="N31" s="274">
        <f t="shared" si="2"/>
        <v>-9.282500000000006</v>
      </c>
    </row>
    <row r="32" spans="1:31" s="271" customFormat="1">
      <c r="A32" s="185">
        <v>19</v>
      </c>
      <c r="B32" s="186" t="s">
        <v>85</v>
      </c>
      <c r="C32" s="187" t="s">
        <v>86</v>
      </c>
      <c r="D32" s="268">
        <v>49.36</v>
      </c>
      <c r="E32" s="268">
        <v>42.57</v>
      </c>
      <c r="F32" s="268">
        <v>39.86</v>
      </c>
      <c r="G32" s="268">
        <v>39.72</v>
      </c>
      <c r="H32" s="268">
        <v>42.65</v>
      </c>
      <c r="I32" s="268">
        <v>61.13</v>
      </c>
      <c r="J32" s="268">
        <v>58.49</v>
      </c>
      <c r="K32" s="268">
        <v>58.42</v>
      </c>
      <c r="L32" s="269">
        <f t="shared" si="0"/>
        <v>49.025000000000006</v>
      </c>
      <c r="M32" s="270">
        <v>60.476249999999993</v>
      </c>
      <c r="N32" s="270">
        <f t="shared" si="2"/>
        <v>-11.451249999999987</v>
      </c>
    </row>
    <row r="33" spans="1:31">
      <c r="A33" s="193">
        <v>20</v>
      </c>
      <c r="B33" s="201" t="s">
        <v>53</v>
      </c>
      <c r="C33" s="202" t="s">
        <v>54</v>
      </c>
      <c r="D33" s="272">
        <v>48.5</v>
      </c>
      <c r="E33" s="272">
        <v>49.88</v>
      </c>
      <c r="F33" s="272">
        <v>42.5</v>
      </c>
      <c r="G33" s="272">
        <v>32.81</v>
      </c>
      <c r="H33" s="272">
        <v>35.880000000000003</v>
      </c>
      <c r="I33" s="272">
        <v>59.5</v>
      </c>
      <c r="J33" s="272">
        <v>55.94</v>
      </c>
      <c r="K33" s="272">
        <v>67</v>
      </c>
      <c r="L33" s="273">
        <f t="shared" si="0"/>
        <v>49.001249999999999</v>
      </c>
      <c r="M33" s="274">
        <v>56.984999999999999</v>
      </c>
      <c r="N33" s="274">
        <f t="shared" si="2"/>
        <v>-7.9837500000000006</v>
      </c>
    </row>
    <row r="34" spans="1:31" s="271" customFormat="1">
      <c r="A34" s="185">
        <v>21</v>
      </c>
      <c r="B34" s="186" t="s">
        <v>95</v>
      </c>
      <c r="C34" s="187" t="s">
        <v>96</v>
      </c>
      <c r="D34" s="268">
        <v>50.28</v>
      </c>
      <c r="E34" s="268">
        <v>48.28</v>
      </c>
      <c r="F34" s="268">
        <v>33.28</v>
      </c>
      <c r="G34" s="268">
        <v>43.1</v>
      </c>
      <c r="H34" s="268">
        <v>32.880000000000003</v>
      </c>
      <c r="I34" s="268">
        <v>55.86</v>
      </c>
      <c r="J34" s="268">
        <v>56.21</v>
      </c>
      <c r="K34" s="268">
        <v>65.930000000000007</v>
      </c>
      <c r="L34" s="269">
        <f t="shared" si="0"/>
        <v>48.227499999999999</v>
      </c>
      <c r="M34" s="270">
        <v>47.429999999999993</v>
      </c>
      <c r="N34" s="270">
        <f t="shared" si="2"/>
        <v>0.79750000000000654</v>
      </c>
    </row>
    <row r="35" spans="1:31">
      <c r="A35" s="193">
        <v>22</v>
      </c>
      <c r="B35" s="201" t="s">
        <v>47</v>
      </c>
      <c r="C35" s="202" t="s">
        <v>48</v>
      </c>
      <c r="D35" s="276">
        <v>48.27</v>
      </c>
      <c r="E35" s="276">
        <v>44.05</v>
      </c>
      <c r="F35" s="276">
        <v>40.57</v>
      </c>
      <c r="G35" s="276">
        <v>36.700000000000003</v>
      </c>
      <c r="H35" s="276">
        <v>44.94</v>
      </c>
      <c r="I35" s="276">
        <v>57.27</v>
      </c>
      <c r="J35" s="276">
        <v>55.45</v>
      </c>
      <c r="K35" s="276">
        <v>58.36</v>
      </c>
      <c r="L35" s="273">
        <f t="shared" si="0"/>
        <v>48.201249999999995</v>
      </c>
      <c r="M35" s="274">
        <v>54.6175</v>
      </c>
      <c r="N35" s="274">
        <f t="shared" si="2"/>
        <v>-6.4162500000000051</v>
      </c>
    </row>
    <row r="36" spans="1:31" s="271" customFormat="1">
      <c r="A36" s="185">
        <v>23</v>
      </c>
      <c r="B36" s="186" t="s">
        <v>99</v>
      </c>
      <c r="C36" s="187" t="s">
        <v>100</v>
      </c>
      <c r="D36" s="275">
        <v>47.2</v>
      </c>
      <c r="E36" s="275">
        <v>48.9</v>
      </c>
      <c r="F36" s="275">
        <v>32.130000000000003</v>
      </c>
      <c r="G36" s="275">
        <v>43.25</v>
      </c>
      <c r="H36" s="275">
        <v>38.200000000000003</v>
      </c>
      <c r="I36" s="275">
        <v>58.6</v>
      </c>
      <c r="J36" s="275">
        <v>51.5</v>
      </c>
      <c r="K36" s="275">
        <v>65.599999999999994</v>
      </c>
      <c r="L36" s="269">
        <f t="shared" si="0"/>
        <v>48.172499999999999</v>
      </c>
      <c r="M36" s="270">
        <v>56.162500000000009</v>
      </c>
      <c r="N36" s="270">
        <f t="shared" si="2"/>
        <v>-7.9900000000000091</v>
      </c>
    </row>
    <row r="37" spans="1:31">
      <c r="A37" s="193">
        <v>24</v>
      </c>
      <c r="B37" s="201" t="s">
        <v>91</v>
      </c>
      <c r="C37" s="202" t="s">
        <v>92</v>
      </c>
      <c r="D37" s="276">
        <v>48.24</v>
      </c>
      <c r="E37" s="276">
        <v>48</v>
      </c>
      <c r="F37" s="276">
        <v>38.53</v>
      </c>
      <c r="G37" s="276">
        <v>32.65</v>
      </c>
      <c r="H37" s="276">
        <v>39.94</v>
      </c>
      <c r="I37" s="276">
        <v>61.18</v>
      </c>
      <c r="J37" s="276">
        <v>54.41</v>
      </c>
      <c r="K37" s="276">
        <v>62.12</v>
      </c>
      <c r="L37" s="273">
        <f t="shared" si="0"/>
        <v>48.133750000000006</v>
      </c>
      <c r="M37" s="274">
        <v>44.597500000000004</v>
      </c>
      <c r="N37" s="274">
        <f t="shared" si="2"/>
        <v>3.5362500000000026</v>
      </c>
    </row>
    <row r="38" spans="1:31" s="271" customFormat="1">
      <c r="A38" s="185">
        <v>25</v>
      </c>
      <c r="B38" s="186" t="s">
        <v>123</v>
      </c>
      <c r="C38" s="187" t="s">
        <v>124</v>
      </c>
      <c r="D38" s="275">
        <v>49.44</v>
      </c>
      <c r="E38" s="275">
        <v>46</v>
      </c>
      <c r="F38" s="275">
        <v>35.1</v>
      </c>
      <c r="G38" s="275">
        <v>39.799999999999997</v>
      </c>
      <c r="H38" s="275">
        <v>36.5</v>
      </c>
      <c r="I38" s="275">
        <v>58.56</v>
      </c>
      <c r="J38" s="275">
        <v>57.2</v>
      </c>
      <c r="K38" s="275">
        <v>61.92</v>
      </c>
      <c r="L38" s="269">
        <f t="shared" si="0"/>
        <v>48.064999999999998</v>
      </c>
      <c r="M38" s="270">
        <v>59.53125</v>
      </c>
      <c r="N38" s="270">
        <f t="shared" si="2"/>
        <v>-11.466250000000002</v>
      </c>
    </row>
    <row r="39" spans="1:31">
      <c r="A39" s="193">
        <v>26</v>
      </c>
      <c r="B39" s="201" t="s">
        <v>119</v>
      </c>
      <c r="C39" s="202" t="s">
        <v>120</v>
      </c>
      <c r="D39" s="272">
        <v>48.86</v>
      </c>
      <c r="E39" s="272">
        <v>48.47</v>
      </c>
      <c r="F39" s="272">
        <v>39.549999999999997</v>
      </c>
      <c r="G39" s="272">
        <v>36.94</v>
      </c>
      <c r="H39" s="272">
        <v>40.96</v>
      </c>
      <c r="I39" s="272">
        <v>56.64</v>
      </c>
      <c r="J39" s="272">
        <v>54.1</v>
      </c>
      <c r="K39" s="272">
        <v>56.83</v>
      </c>
      <c r="L39" s="273">
        <f t="shared" si="0"/>
        <v>47.793750000000003</v>
      </c>
      <c r="M39" s="274">
        <v>48.410000000000004</v>
      </c>
      <c r="N39" s="274">
        <f t="shared" si="2"/>
        <v>-0.61625000000000085</v>
      </c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31" s="271" customFormat="1">
      <c r="A40" s="185">
        <v>27</v>
      </c>
      <c r="B40" s="186" t="s">
        <v>137</v>
      </c>
      <c r="C40" s="187" t="s">
        <v>138</v>
      </c>
      <c r="D40" s="275">
        <v>46.3</v>
      </c>
      <c r="E40" s="275">
        <v>47.8</v>
      </c>
      <c r="F40" s="275">
        <v>39.130000000000003</v>
      </c>
      <c r="G40" s="275">
        <v>34.5</v>
      </c>
      <c r="H40" s="275">
        <v>40.729999999999997</v>
      </c>
      <c r="I40" s="275">
        <v>57.4</v>
      </c>
      <c r="J40" s="275">
        <v>53.5</v>
      </c>
      <c r="K40" s="275">
        <v>62.8</v>
      </c>
      <c r="L40" s="269">
        <f t="shared" si="0"/>
        <v>47.769999999999996</v>
      </c>
      <c r="M40" s="270">
        <v>49.408750000000005</v>
      </c>
      <c r="N40" s="270">
        <f t="shared" si="2"/>
        <v>-1.6387500000000088</v>
      </c>
    </row>
    <row r="41" spans="1:31">
      <c r="A41" s="193">
        <v>28</v>
      </c>
      <c r="B41" s="201" t="s">
        <v>83</v>
      </c>
      <c r="C41" s="202" t="s">
        <v>84</v>
      </c>
      <c r="D41" s="272">
        <v>51.75</v>
      </c>
      <c r="E41" s="272">
        <v>43.25</v>
      </c>
      <c r="F41" s="272">
        <v>40.630000000000003</v>
      </c>
      <c r="G41" s="272">
        <v>37.5</v>
      </c>
      <c r="H41" s="272">
        <v>38.44</v>
      </c>
      <c r="I41" s="272">
        <v>56.5</v>
      </c>
      <c r="J41" s="272">
        <v>58.75</v>
      </c>
      <c r="K41" s="272">
        <v>55</v>
      </c>
      <c r="L41" s="273">
        <f t="shared" si="0"/>
        <v>47.727499999999999</v>
      </c>
      <c r="M41" s="274">
        <v>52.153750000000002</v>
      </c>
      <c r="N41" s="274">
        <f t="shared" si="2"/>
        <v>-4.4262500000000031</v>
      </c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31" s="271" customFormat="1">
      <c r="A42" s="185">
        <v>29</v>
      </c>
      <c r="B42" s="186" t="s">
        <v>89</v>
      </c>
      <c r="C42" s="187" t="s">
        <v>90</v>
      </c>
      <c r="D42" s="275">
        <v>45.33</v>
      </c>
      <c r="E42" s="275">
        <v>47.67</v>
      </c>
      <c r="F42" s="275">
        <v>40.42</v>
      </c>
      <c r="G42" s="275">
        <v>42.5</v>
      </c>
      <c r="H42" s="275">
        <v>42.92</v>
      </c>
      <c r="I42" s="275">
        <v>57.33</v>
      </c>
      <c r="J42" s="275">
        <v>46.67</v>
      </c>
      <c r="K42" s="275">
        <v>58.67</v>
      </c>
      <c r="L42" s="269">
        <f t="shared" si="0"/>
        <v>47.688750000000006</v>
      </c>
      <c r="M42" s="270">
        <v>52.955000000000005</v>
      </c>
      <c r="N42" s="270">
        <f t="shared" si="2"/>
        <v>-5.2662499999999994</v>
      </c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</row>
    <row r="43" spans="1:31">
      <c r="A43" s="193">
        <v>30</v>
      </c>
      <c r="B43" s="201" t="s">
        <v>67</v>
      </c>
      <c r="C43" s="202" t="s">
        <v>68</v>
      </c>
      <c r="D43" s="272">
        <v>47.71</v>
      </c>
      <c r="E43" s="272">
        <v>42.86</v>
      </c>
      <c r="F43" s="272">
        <v>30.71</v>
      </c>
      <c r="G43" s="272">
        <v>45</v>
      </c>
      <c r="H43" s="272">
        <v>41.5</v>
      </c>
      <c r="I43" s="278">
        <v>52</v>
      </c>
      <c r="J43" s="272">
        <v>54.29</v>
      </c>
      <c r="K43" s="272">
        <v>64</v>
      </c>
      <c r="L43" s="273">
        <f t="shared" ref="L43:L106" si="3">SUM(D43+E43+F43+G43+H43+I43+J43+K43)/8</f>
        <v>47.258749999999999</v>
      </c>
      <c r="M43" s="274">
        <v>42.178749999999994</v>
      </c>
      <c r="N43" s="274">
        <f t="shared" si="2"/>
        <v>5.0800000000000054</v>
      </c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31" s="271" customFormat="1">
      <c r="A44" s="185">
        <v>31</v>
      </c>
      <c r="B44" s="186" t="s">
        <v>65</v>
      </c>
      <c r="C44" s="187" t="s">
        <v>66</v>
      </c>
      <c r="D44" s="268">
        <v>50</v>
      </c>
      <c r="E44" s="268">
        <v>49.4</v>
      </c>
      <c r="F44" s="268">
        <v>35</v>
      </c>
      <c r="G44" s="268">
        <v>31.5</v>
      </c>
      <c r="H44" s="268">
        <v>40.15</v>
      </c>
      <c r="I44" s="268">
        <v>56.4</v>
      </c>
      <c r="J44" s="268">
        <v>55</v>
      </c>
      <c r="K44" s="268">
        <v>58.4</v>
      </c>
      <c r="L44" s="269">
        <f t="shared" si="3"/>
        <v>46.981249999999996</v>
      </c>
      <c r="M44" s="270">
        <v>50.041250000000005</v>
      </c>
      <c r="N44" s="270">
        <f t="shared" si="2"/>
        <v>-3.0600000000000094</v>
      </c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</row>
    <row r="45" spans="1:31">
      <c r="A45" s="193">
        <v>32</v>
      </c>
      <c r="B45" s="201" t="s">
        <v>133</v>
      </c>
      <c r="C45" s="202" t="s">
        <v>134</v>
      </c>
      <c r="D45" s="272">
        <v>46.67</v>
      </c>
      <c r="E45" s="272">
        <v>43.67</v>
      </c>
      <c r="F45" s="272">
        <v>36.67</v>
      </c>
      <c r="G45" s="272">
        <v>35.42</v>
      </c>
      <c r="H45" s="272">
        <v>39.92</v>
      </c>
      <c r="I45" s="272">
        <v>58</v>
      </c>
      <c r="J45" s="272">
        <v>56.67</v>
      </c>
      <c r="K45" s="272">
        <v>58.67</v>
      </c>
      <c r="L45" s="273">
        <f t="shared" si="3"/>
        <v>46.961250000000007</v>
      </c>
      <c r="M45" s="274">
        <v>46.990000000000009</v>
      </c>
      <c r="N45" s="274">
        <f t="shared" si="2"/>
        <v>-2.8750000000002274E-2</v>
      </c>
    </row>
    <row r="46" spans="1:31" s="271" customFormat="1">
      <c r="A46" s="185">
        <v>33</v>
      </c>
      <c r="B46" s="186" t="s">
        <v>69</v>
      </c>
      <c r="C46" s="187" t="s">
        <v>70</v>
      </c>
      <c r="D46" s="268">
        <v>46.04</v>
      </c>
      <c r="E46" s="268">
        <v>45.69</v>
      </c>
      <c r="F46" s="268">
        <v>30.25</v>
      </c>
      <c r="G46" s="268">
        <v>34.31</v>
      </c>
      <c r="H46" s="268">
        <v>36.450000000000003</v>
      </c>
      <c r="I46" s="268">
        <v>63.61</v>
      </c>
      <c r="J46" s="268">
        <v>57.55</v>
      </c>
      <c r="K46" s="268">
        <v>60.31</v>
      </c>
      <c r="L46" s="269">
        <f t="shared" si="3"/>
        <v>46.776250000000005</v>
      </c>
      <c r="M46" s="270">
        <v>43.7</v>
      </c>
      <c r="N46" s="270">
        <f t="shared" si="2"/>
        <v>3.0762500000000017</v>
      </c>
    </row>
    <row r="47" spans="1:31">
      <c r="A47" s="193">
        <v>34</v>
      </c>
      <c r="B47" s="201" t="s">
        <v>113</v>
      </c>
      <c r="C47" s="202" t="s">
        <v>114</v>
      </c>
      <c r="D47" s="272">
        <v>46.57</v>
      </c>
      <c r="E47" s="272">
        <v>43.14</v>
      </c>
      <c r="F47" s="272">
        <v>30</v>
      </c>
      <c r="G47" s="272">
        <v>38.57</v>
      </c>
      <c r="H47" s="272">
        <v>41.93</v>
      </c>
      <c r="I47" s="272">
        <v>59.43</v>
      </c>
      <c r="J47" s="272">
        <v>56.43</v>
      </c>
      <c r="K47" s="272">
        <v>57.71</v>
      </c>
      <c r="L47" s="273">
        <f t="shared" si="3"/>
        <v>46.722499999999997</v>
      </c>
      <c r="M47" s="274">
        <v>44.72</v>
      </c>
      <c r="N47" s="274">
        <f t="shared" si="2"/>
        <v>2.0024999999999977</v>
      </c>
    </row>
    <row r="48" spans="1:31" s="271" customFormat="1">
      <c r="A48" s="185">
        <v>35</v>
      </c>
      <c r="B48" s="186" t="s">
        <v>125</v>
      </c>
      <c r="C48" s="187" t="s">
        <v>126</v>
      </c>
      <c r="D48" s="275">
        <v>49.4</v>
      </c>
      <c r="E48" s="275">
        <v>44.6</v>
      </c>
      <c r="F48" s="275">
        <v>36.75</v>
      </c>
      <c r="G48" s="275">
        <v>36.5</v>
      </c>
      <c r="H48" s="275">
        <v>40.85</v>
      </c>
      <c r="I48" s="275">
        <v>59.6</v>
      </c>
      <c r="J48" s="275">
        <v>51</v>
      </c>
      <c r="K48" s="275">
        <v>54.8</v>
      </c>
      <c r="L48" s="269">
        <f t="shared" si="3"/>
        <v>46.6875</v>
      </c>
      <c r="M48" s="270">
        <v>44.178750000000008</v>
      </c>
      <c r="N48" s="270">
        <f t="shared" si="2"/>
        <v>2.508749999999992</v>
      </c>
    </row>
    <row r="49" spans="1:31">
      <c r="A49" s="193">
        <v>36</v>
      </c>
      <c r="B49" s="201" t="s">
        <v>77</v>
      </c>
      <c r="C49" s="202" t="s">
        <v>78</v>
      </c>
      <c r="D49" s="272">
        <v>43.53</v>
      </c>
      <c r="E49" s="272">
        <v>43.88</v>
      </c>
      <c r="F49" s="272">
        <v>31.03</v>
      </c>
      <c r="G49" s="272">
        <v>35</v>
      </c>
      <c r="H49" s="272">
        <v>43.56</v>
      </c>
      <c r="I49" s="272">
        <v>60</v>
      </c>
      <c r="J49" s="272">
        <v>55.88</v>
      </c>
      <c r="K49" s="272">
        <v>60.24</v>
      </c>
      <c r="L49" s="273">
        <f t="shared" si="3"/>
        <v>46.64</v>
      </c>
      <c r="M49" s="274">
        <v>53.94</v>
      </c>
      <c r="N49" s="274">
        <f t="shared" si="2"/>
        <v>-7.2999999999999972</v>
      </c>
    </row>
    <row r="50" spans="1:31" s="271" customFormat="1">
      <c r="A50" s="185">
        <v>37</v>
      </c>
      <c r="B50" s="186" t="s">
        <v>111</v>
      </c>
      <c r="C50" s="187" t="s">
        <v>112</v>
      </c>
      <c r="D50" s="275">
        <v>46.29</v>
      </c>
      <c r="E50" s="275">
        <v>48.57</v>
      </c>
      <c r="F50" s="275">
        <v>33.57</v>
      </c>
      <c r="G50" s="275">
        <v>35</v>
      </c>
      <c r="H50" s="275">
        <v>39.71</v>
      </c>
      <c r="I50" s="275">
        <v>56</v>
      </c>
      <c r="J50" s="275">
        <v>50</v>
      </c>
      <c r="K50" s="275">
        <v>63.43</v>
      </c>
      <c r="L50" s="269">
        <f t="shared" si="3"/>
        <v>46.571249999999999</v>
      </c>
      <c r="M50" s="270">
        <v>56.297499999999999</v>
      </c>
      <c r="N50" s="270">
        <f t="shared" si="2"/>
        <v>-9.7262500000000003</v>
      </c>
      <c r="O50" s="277"/>
      <c r="P50" s="277"/>
      <c r="Q50" s="277"/>
      <c r="R50" s="277"/>
      <c r="S50" s="277"/>
      <c r="T50" s="277"/>
      <c r="U50" s="277"/>
      <c r="V50" s="277"/>
      <c r="W50" s="277"/>
      <c r="X50" s="277"/>
    </row>
    <row r="51" spans="1:31">
      <c r="A51" s="193">
        <v>38</v>
      </c>
      <c r="B51" s="201" t="s">
        <v>93</v>
      </c>
      <c r="C51" s="202" t="s">
        <v>94</v>
      </c>
      <c r="D51" s="272">
        <v>46.62</v>
      </c>
      <c r="E51" s="272">
        <v>45.85</v>
      </c>
      <c r="F51" s="272">
        <v>32.69</v>
      </c>
      <c r="G51" s="272">
        <v>36.15</v>
      </c>
      <c r="H51" s="272">
        <v>38.08</v>
      </c>
      <c r="I51" s="272">
        <v>54.77</v>
      </c>
      <c r="J51" s="272">
        <v>58.46</v>
      </c>
      <c r="K51" s="272">
        <v>59.69</v>
      </c>
      <c r="L51" s="273">
        <f t="shared" si="3"/>
        <v>46.53875</v>
      </c>
      <c r="M51" s="274">
        <v>49.317499999999995</v>
      </c>
      <c r="N51" s="274">
        <f t="shared" si="2"/>
        <v>-2.7787499999999952</v>
      </c>
    </row>
    <row r="52" spans="1:31" s="271" customFormat="1">
      <c r="A52" s="185">
        <v>39</v>
      </c>
      <c r="B52" s="186" t="s">
        <v>147</v>
      </c>
      <c r="C52" s="187" t="s">
        <v>148</v>
      </c>
      <c r="D52" s="268">
        <v>48.32</v>
      </c>
      <c r="E52" s="268">
        <v>47.26</v>
      </c>
      <c r="F52" s="268">
        <v>34.01</v>
      </c>
      <c r="G52" s="268">
        <v>36.18</v>
      </c>
      <c r="H52" s="268">
        <v>37.840000000000003</v>
      </c>
      <c r="I52" s="268">
        <v>55.58</v>
      </c>
      <c r="J52" s="268">
        <v>54.08</v>
      </c>
      <c r="K52" s="268">
        <v>58.32</v>
      </c>
      <c r="L52" s="269">
        <f t="shared" si="3"/>
        <v>46.448749999999997</v>
      </c>
      <c r="M52" s="270">
        <v>51.483750000000001</v>
      </c>
      <c r="N52" s="270">
        <f t="shared" si="2"/>
        <v>-5.0350000000000037</v>
      </c>
      <c r="O52" s="277"/>
      <c r="P52" s="277"/>
      <c r="Q52" s="277"/>
      <c r="R52" s="277"/>
      <c r="S52" s="277"/>
      <c r="T52" s="277"/>
      <c r="U52" s="277"/>
      <c r="V52" s="277"/>
      <c r="W52" s="277"/>
      <c r="X52" s="277"/>
    </row>
    <row r="53" spans="1:31">
      <c r="A53" s="193">
        <v>40</v>
      </c>
      <c r="B53" s="201" t="s">
        <v>61</v>
      </c>
      <c r="C53" s="202" t="s">
        <v>62</v>
      </c>
      <c r="D53" s="272">
        <v>44.31</v>
      </c>
      <c r="E53" s="272">
        <v>41.85</v>
      </c>
      <c r="F53" s="272">
        <v>29.81</v>
      </c>
      <c r="G53" s="272">
        <v>31.15</v>
      </c>
      <c r="H53" s="272">
        <v>35.880000000000003</v>
      </c>
      <c r="I53" s="272">
        <v>59.69</v>
      </c>
      <c r="J53" s="272">
        <v>59.62</v>
      </c>
      <c r="K53" s="272">
        <v>66.459999999999994</v>
      </c>
      <c r="L53" s="273">
        <f t="shared" si="3"/>
        <v>46.096249999999998</v>
      </c>
      <c r="M53" s="274">
        <v>55.295000000000002</v>
      </c>
      <c r="N53" s="274">
        <f t="shared" si="2"/>
        <v>-9.198750000000004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271" customFormat="1">
      <c r="A54" s="185">
        <v>41</v>
      </c>
      <c r="B54" s="186" t="s">
        <v>145</v>
      </c>
      <c r="C54" s="187" t="s">
        <v>146</v>
      </c>
      <c r="D54" s="275">
        <v>45.8</v>
      </c>
      <c r="E54" s="275">
        <v>45.1</v>
      </c>
      <c r="F54" s="275">
        <v>26.75</v>
      </c>
      <c r="G54" s="275">
        <v>38.75</v>
      </c>
      <c r="H54" s="275">
        <v>39.68</v>
      </c>
      <c r="I54" s="275">
        <v>59.2</v>
      </c>
      <c r="J54" s="275">
        <v>51.5</v>
      </c>
      <c r="K54" s="275">
        <v>61.8</v>
      </c>
      <c r="L54" s="269">
        <f t="shared" si="3"/>
        <v>46.072500000000005</v>
      </c>
      <c r="M54" s="270">
        <v>46.934999999999995</v>
      </c>
      <c r="N54" s="270">
        <f t="shared" si="2"/>
        <v>-0.86249999999999005</v>
      </c>
    </row>
    <row r="55" spans="1:31">
      <c r="A55" s="193">
        <v>42</v>
      </c>
      <c r="B55" s="201" t="s">
        <v>141</v>
      </c>
      <c r="C55" s="202" t="s">
        <v>142</v>
      </c>
      <c r="D55" s="272">
        <v>47.49</v>
      </c>
      <c r="E55" s="272">
        <v>45.15</v>
      </c>
      <c r="F55" s="272">
        <v>35.74</v>
      </c>
      <c r="G55" s="272">
        <v>37.869999999999997</v>
      </c>
      <c r="H55" s="272">
        <v>32.26</v>
      </c>
      <c r="I55" s="272">
        <v>57.96</v>
      </c>
      <c r="J55" s="272">
        <v>56.49</v>
      </c>
      <c r="K55" s="272">
        <v>55.4</v>
      </c>
      <c r="L55" s="273">
        <f t="shared" si="3"/>
        <v>46.044999999999995</v>
      </c>
      <c r="M55" s="274">
        <v>58.578750000000007</v>
      </c>
      <c r="N55" s="274">
        <f t="shared" si="2"/>
        <v>-12.533750000000012</v>
      </c>
    </row>
    <row r="56" spans="1:31" s="271" customFormat="1">
      <c r="A56" s="185">
        <v>43</v>
      </c>
      <c r="B56" s="186" t="s">
        <v>173</v>
      </c>
      <c r="C56" s="187" t="s">
        <v>174</v>
      </c>
      <c r="D56" s="275">
        <v>48.14</v>
      </c>
      <c r="E56" s="275">
        <v>44.33</v>
      </c>
      <c r="F56" s="275">
        <v>33.78</v>
      </c>
      <c r="G56" s="275">
        <v>36.28</v>
      </c>
      <c r="H56" s="275">
        <v>37.619999999999997</v>
      </c>
      <c r="I56" s="275">
        <v>54.79</v>
      </c>
      <c r="J56" s="275">
        <v>54.53</v>
      </c>
      <c r="K56" s="275">
        <v>58.79</v>
      </c>
      <c r="L56" s="269">
        <f t="shared" si="3"/>
        <v>46.032500000000006</v>
      </c>
      <c r="M56" s="270">
        <v>55.173750000000005</v>
      </c>
      <c r="N56" s="270">
        <f t="shared" si="2"/>
        <v>-9.1412499999999994</v>
      </c>
    </row>
    <row r="57" spans="1:31">
      <c r="A57" s="193">
        <v>44</v>
      </c>
      <c r="B57" s="201" t="s">
        <v>157</v>
      </c>
      <c r="C57" s="202" t="s">
        <v>158</v>
      </c>
      <c r="D57" s="272">
        <v>45.14</v>
      </c>
      <c r="E57" s="272">
        <v>44.29</v>
      </c>
      <c r="F57" s="272">
        <v>30.36</v>
      </c>
      <c r="G57" s="272">
        <v>36.43</v>
      </c>
      <c r="H57" s="272">
        <v>36.5</v>
      </c>
      <c r="I57" s="272">
        <v>58.86</v>
      </c>
      <c r="J57" s="272">
        <v>56.43</v>
      </c>
      <c r="K57" s="272">
        <v>60</v>
      </c>
      <c r="L57" s="273">
        <f t="shared" si="3"/>
        <v>46.001249999999999</v>
      </c>
      <c r="M57" s="274">
        <v>60.472499999999997</v>
      </c>
      <c r="N57" s="274">
        <f t="shared" si="2"/>
        <v>-14.471249999999998</v>
      </c>
    </row>
    <row r="58" spans="1:31" s="271" customFormat="1">
      <c r="A58" s="185">
        <v>45</v>
      </c>
      <c r="B58" s="186" t="s">
        <v>179</v>
      </c>
      <c r="C58" s="187" t="s">
        <v>180</v>
      </c>
      <c r="D58" s="275">
        <v>47.65</v>
      </c>
      <c r="E58" s="275">
        <v>42.94</v>
      </c>
      <c r="F58" s="275">
        <v>34.85</v>
      </c>
      <c r="G58" s="275">
        <v>32.94</v>
      </c>
      <c r="H58" s="275">
        <v>35.94</v>
      </c>
      <c r="I58" s="275">
        <v>57.88</v>
      </c>
      <c r="J58" s="275">
        <v>54.71</v>
      </c>
      <c r="K58" s="275">
        <v>60.24</v>
      </c>
      <c r="L58" s="269">
        <f t="shared" si="3"/>
        <v>45.893749999999997</v>
      </c>
      <c r="M58" s="270">
        <v>63.22999999999999</v>
      </c>
      <c r="N58" s="270">
        <f t="shared" si="2"/>
        <v>-17.336249999999993</v>
      </c>
    </row>
    <row r="59" spans="1:31">
      <c r="A59" s="193">
        <v>46</v>
      </c>
      <c r="B59" s="85" t="s">
        <v>117</v>
      </c>
      <c r="C59" s="86" t="s">
        <v>118</v>
      </c>
      <c r="D59" s="272">
        <v>49.56</v>
      </c>
      <c r="E59" s="272">
        <v>43.69</v>
      </c>
      <c r="F59" s="272">
        <v>32.81</v>
      </c>
      <c r="G59" s="272">
        <v>37.81</v>
      </c>
      <c r="H59" s="272">
        <v>36.979999999999997</v>
      </c>
      <c r="I59" s="272">
        <v>54.13</v>
      </c>
      <c r="J59" s="272">
        <v>53.91</v>
      </c>
      <c r="K59" s="272">
        <v>57.25</v>
      </c>
      <c r="L59" s="273">
        <f t="shared" si="3"/>
        <v>45.767499999999998</v>
      </c>
      <c r="M59" s="274">
        <v>60.667499999999997</v>
      </c>
      <c r="N59" s="274">
        <f t="shared" si="2"/>
        <v>-14.899999999999999</v>
      </c>
    </row>
    <row r="60" spans="1:31" s="271" customFormat="1">
      <c r="A60" s="185">
        <v>47</v>
      </c>
      <c r="B60" s="186" t="s">
        <v>101</v>
      </c>
      <c r="C60" s="187" t="s">
        <v>102</v>
      </c>
      <c r="D60" s="268">
        <v>45.52</v>
      </c>
      <c r="E60" s="268">
        <v>43.43</v>
      </c>
      <c r="F60" s="268">
        <v>40.6</v>
      </c>
      <c r="G60" s="268">
        <v>32.700000000000003</v>
      </c>
      <c r="H60" s="268">
        <v>37.68</v>
      </c>
      <c r="I60" s="268">
        <v>57.65</v>
      </c>
      <c r="J60" s="268">
        <v>51.27</v>
      </c>
      <c r="K60" s="268">
        <v>57.27</v>
      </c>
      <c r="L60" s="269">
        <f t="shared" si="3"/>
        <v>45.764999999999993</v>
      </c>
      <c r="M60" s="270">
        <v>50.803749999999994</v>
      </c>
      <c r="N60" s="270">
        <f t="shared" si="2"/>
        <v>-5.0387500000000003</v>
      </c>
      <c r="O60" s="277"/>
      <c r="P60" s="277"/>
      <c r="Q60" s="277"/>
      <c r="R60" s="277"/>
      <c r="S60" s="277"/>
      <c r="T60" s="277"/>
      <c r="U60" s="277"/>
      <c r="V60" s="277"/>
      <c r="W60" s="277"/>
      <c r="X60" s="277"/>
    </row>
    <row r="61" spans="1:31">
      <c r="A61" s="193">
        <v>48</v>
      </c>
      <c r="B61" s="201" t="s">
        <v>71</v>
      </c>
      <c r="C61" s="202" t="s">
        <v>72</v>
      </c>
      <c r="D61" s="272">
        <v>52.33</v>
      </c>
      <c r="E61" s="272">
        <v>41</v>
      </c>
      <c r="F61" s="272">
        <v>33.75</v>
      </c>
      <c r="G61" s="272">
        <v>25.83</v>
      </c>
      <c r="H61" s="272">
        <v>40.67</v>
      </c>
      <c r="I61" s="272">
        <v>56</v>
      </c>
      <c r="J61" s="272">
        <v>57.5</v>
      </c>
      <c r="K61" s="272">
        <v>58.67</v>
      </c>
      <c r="L61" s="273">
        <f t="shared" si="3"/>
        <v>45.71875</v>
      </c>
      <c r="M61" s="274">
        <v>33.942499999999995</v>
      </c>
      <c r="N61" s="274">
        <f t="shared" si="2"/>
        <v>11.776250000000005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s="271" customFormat="1">
      <c r="A62" s="185">
        <v>49</v>
      </c>
      <c r="B62" s="186" t="s">
        <v>107</v>
      </c>
      <c r="C62" s="187" t="s">
        <v>108</v>
      </c>
      <c r="D62" s="275">
        <v>41.78</v>
      </c>
      <c r="E62" s="275">
        <v>44</v>
      </c>
      <c r="F62" s="275">
        <v>36.81</v>
      </c>
      <c r="G62" s="275">
        <v>37.5</v>
      </c>
      <c r="H62" s="275">
        <v>34.58</v>
      </c>
      <c r="I62" s="275">
        <v>60.22</v>
      </c>
      <c r="J62" s="275">
        <v>50.83</v>
      </c>
      <c r="K62" s="275">
        <v>58.67</v>
      </c>
      <c r="L62" s="269">
        <f t="shared" si="3"/>
        <v>45.548750000000005</v>
      </c>
      <c r="M62" s="270">
        <v>55.643749999999997</v>
      </c>
      <c r="N62" s="270">
        <f t="shared" si="2"/>
        <v>-10.094999999999992</v>
      </c>
      <c r="O62" s="277"/>
      <c r="P62" s="277"/>
      <c r="Q62" s="277"/>
      <c r="R62" s="277"/>
      <c r="S62" s="277"/>
      <c r="T62" s="277"/>
      <c r="U62" s="277"/>
      <c r="V62" s="277"/>
      <c r="W62" s="277"/>
      <c r="X62" s="277"/>
    </row>
    <row r="63" spans="1:31">
      <c r="A63" s="193">
        <v>50</v>
      </c>
      <c r="B63" s="201" t="s">
        <v>87</v>
      </c>
      <c r="C63" s="202" t="s">
        <v>88</v>
      </c>
      <c r="D63" s="272">
        <v>44.25</v>
      </c>
      <c r="E63" s="272">
        <v>40</v>
      </c>
      <c r="F63" s="272">
        <v>32.81</v>
      </c>
      <c r="G63" s="272">
        <v>43.75</v>
      </c>
      <c r="H63" s="272">
        <v>37.31</v>
      </c>
      <c r="I63" s="272">
        <v>58</v>
      </c>
      <c r="J63" s="272">
        <v>47.5</v>
      </c>
      <c r="K63" s="272">
        <v>60.5</v>
      </c>
      <c r="L63" s="273">
        <f t="shared" si="3"/>
        <v>45.515000000000001</v>
      </c>
      <c r="M63" s="274">
        <v>50.987500000000004</v>
      </c>
      <c r="N63" s="274">
        <f t="shared" si="2"/>
        <v>-5.4725000000000037</v>
      </c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31" s="271" customFormat="1">
      <c r="A64" s="185">
        <v>51</v>
      </c>
      <c r="B64" s="186" t="s">
        <v>109</v>
      </c>
      <c r="C64" s="187" t="s">
        <v>110</v>
      </c>
      <c r="D64" s="275">
        <v>49.75</v>
      </c>
      <c r="E64" s="275">
        <v>41.43</v>
      </c>
      <c r="F64" s="275">
        <v>33.71</v>
      </c>
      <c r="G64" s="275">
        <v>35.630000000000003</v>
      </c>
      <c r="H64" s="275">
        <v>37.520000000000003</v>
      </c>
      <c r="I64" s="275">
        <v>54.86</v>
      </c>
      <c r="J64" s="275">
        <v>53.48</v>
      </c>
      <c r="K64" s="275">
        <v>57.57</v>
      </c>
      <c r="L64" s="269">
        <f t="shared" si="3"/>
        <v>45.493750000000006</v>
      </c>
      <c r="M64" s="270">
        <v>46.457499999999996</v>
      </c>
      <c r="N64" s="270">
        <f t="shared" si="2"/>
        <v>-0.96374999999999034</v>
      </c>
    </row>
    <row r="65" spans="1:31" s="101" customFormat="1">
      <c r="A65" s="193">
        <v>52</v>
      </c>
      <c r="B65" s="201" t="s">
        <v>121</v>
      </c>
      <c r="C65" s="202" t="s">
        <v>122</v>
      </c>
      <c r="D65" s="272">
        <v>45.09</v>
      </c>
      <c r="E65" s="272">
        <v>43.09</v>
      </c>
      <c r="F65" s="272">
        <v>35.229999999999997</v>
      </c>
      <c r="G65" s="272">
        <v>34.549999999999997</v>
      </c>
      <c r="H65" s="272">
        <v>33.5</v>
      </c>
      <c r="I65" s="272">
        <v>56.73</v>
      </c>
      <c r="J65" s="272">
        <v>57.27</v>
      </c>
      <c r="K65" s="272">
        <v>58.18</v>
      </c>
      <c r="L65" s="273">
        <f t="shared" si="3"/>
        <v>45.454999999999998</v>
      </c>
      <c r="M65" s="274">
        <v>47.893749999999997</v>
      </c>
      <c r="N65" s="274">
        <f t="shared" si="2"/>
        <v>-2.4387499999999989</v>
      </c>
    </row>
    <row r="66" spans="1:31" s="279" customFormat="1">
      <c r="A66" s="185">
        <v>53</v>
      </c>
      <c r="B66" s="207" t="s">
        <v>129</v>
      </c>
      <c r="C66" s="208" t="s">
        <v>130</v>
      </c>
      <c r="D66" s="275">
        <v>49.43</v>
      </c>
      <c r="E66" s="275">
        <v>45.71</v>
      </c>
      <c r="F66" s="275">
        <v>27.86</v>
      </c>
      <c r="G66" s="275">
        <v>35.71</v>
      </c>
      <c r="H66" s="275">
        <v>33.29</v>
      </c>
      <c r="I66" s="275">
        <v>56</v>
      </c>
      <c r="J66" s="275">
        <v>56.43</v>
      </c>
      <c r="K66" s="275">
        <v>58.86</v>
      </c>
      <c r="L66" s="269">
        <f t="shared" si="3"/>
        <v>45.411250000000003</v>
      </c>
      <c r="M66" s="270">
        <v>37.717500000000001</v>
      </c>
      <c r="N66" s="270">
        <f t="shared" si="2"/>
        <v>7.6937500000000014</v>
      </c>
    </row>
    <row r="67" spans="1:31" s="101" customFormat="1">
      <c r="A67" s="193">
        <v>54</v>
      </c>
      <c r="B67" s="201" t="s">
        <v>149</v>
      </c>
      <c r="C67" s="202" t="s">
        <v>150</v>
      </c>
      <c r="D67" s="276">
        <v>46.37</v>
      </c>
      <c r="E67" s="276">
        <v>43.33</v>
      </c>
      <c r="F67" s="276">
        <v>38.89</v>
      </c>
      <c r="G67" s="276">
        <v>26.85</v>
      </c>
      <c r="H67" s="276">
        <v>36.630000000000003</v>
      </c>
      <c r="I67" s="276">
        <v>56.15</v>
      </c>
      <c r="J67" s="276">
        <v>53.15</v>
      </c>
      <c r="K67" s="276">
        <v>60.3</v>
      </c>
      <c r="L67" s="273">
        <f t="shared" si="3"/>
        <v>45.208749999999995</v>
      </c>
      <c r="M67" s="274">
        <v>50.7425</v>
      </c>
      <c r="N67" s="274">
        <f t="shared" si="2"/>
        <v>-5.5337500000000048</v>
      </c>
    </row>
    <row r="68" spans="1:31" s="279" customFormat="1">
      <c r="A68" s="185">
        <v>55</v>
      </c>
      <c r="B68" s="186" t="s">
        <v>192</v>
      </c>
      <c r="C68" s="187" t="s">
        <v>193</v>
      </c>
      <c r="D68" s="275">
        <v>46.87</v>
      </c>
      <c r="E68" s="275">
        <v>44.52</v>
      </c>
      <c r="F68" s="275">
        <v>30.87</v>
      </c>
      <c r="G68" s="275">
        <v>33.909999999999997</v>
      </c>
      <c r="H68" s="275">
        <v>33.83</v>
      </c>
      <c r="I68" s="275">
        <v>57.39</v>
      </c>
      <c r="J68" s="275">
        <v>54.78</v>
      </c>
      <c r="K68" s="275">
        <v>58.78</v>
      </c>
      <c r="L68" s="269">
        <f t="shared" si="3"/>
        <v>45.118749999999991</v>
      </c>
      <c r="M68" s="270">
        <v>55.842500000000001</v>
      </c>
      <c r="N68" s="270">
        <f t="shared" si="2"/>
        <v>-10.72375000000001</v>
      </c>
    </row>
    <row r="69" spans="1:31" s="101" customFormat="1">
      <c r="A69" s="193">
        <v>56</v>
      </c>
      <c r="B69" s="201" t="s">
        <v>63</v>
      </c>
      <c r="C69" s="202" t="s">
        <v>64</v>
      </c>
      <c r="D69" s="272">
        <v>46</v>
      </c>
      <c r="E69" s="272">
        <v>46</v>
      </c>
      <c r="F69" s="272">
        <v>25.42</v>
      </c>
      <c r="G69" s="272">
        <v>31.67</v>
      </c>
      <c r="H69" s="272">
        <v>44.42</v>
      </c>
      <c r="I69" s="272">
        <v>60</v>
      </c>
      <c r="J69" s="272">
        <v>53.33</v>
      </c>
      <c r="K69" s="272">
        <v>54</v>
      </c>
      <c r="L69" s="273">
        <f t="shared" si="3"/>
        <v>45.104999999999997</v>
      </c>
      <c r="M69" s="274">
        <v>37.603749999999998</v>
      </c>
      <c r="N69" s="274">
        <f t="shared" si="2"/>
        <v>7.5012499999999989</v>
      </c>
    </row>
    <row r="70" spans="1:31" s="279" customFormat="1">
      <c r="A70" s="185">
        <v>57</v>
      </c>
      <c r="B70" s="186" t="s">
        <v>169</v>
      </c>
      <c r="C70" s="187" t="s">
        <v>170</v>
      </c>
      <c r="D70" s="275">
        <v>45.42</v>
      </c>
      <c r="E70" s="275">
        <v>44.19</v>
      </c>
      <c r="F70" s="275">
        <v>37.1</v>
      </c>
      <c r="G70" s="275">
        <v>32.42</v>
      </c>
      <c r="H70" s="275">
        <v>38.26</v>
      </c>
      <c r="I70" s="275">
        <v>52.77</v>
      </c>
      <c r="J70" s="275">
        <v>54.35</v>
      </c>
      <c r="K70" s="275">
        <v>55.23</v>
      </c>
      <c r="L70" s="269">
        <f t="shared" si="3"/>
        <v>44.967500000000001</v>
      </c>
      <c r="M70" s="270">
        <v>66.418749999999989</v>
      </c>
      <c r="N70" s="270">
        <f t="shared" si="2"/>
        <v>-21.451249999999987</v>
      </c>
    </row>
    <row r="71" spans="1:31" s="101" customFormat="1">
      <c r="A71" s="193">
        <v>58</v>
      </c>
      <c r="B71" s="201" t="s">
        <v>143</v>
      </c>
      <c r="C71" s="202" t="s">
        <v>144</v>
      </c>
      <c r="D71" s="278">
        <v>41.87</v>
      </c>
      <c r="E71" s="278">
        <v>40.67</v>
      </c>
      <c r="F71" s="278">
        <v>35.83</v>
      </c>
      <c r="G71" s="278">
        <v>39</v>
      </c>
      <c r="H71" s="278">
        <v>34.53</v>
      </c>
      <c r="I71" s="278">
        <v>58.4</v>
      </c>
      <c r="J71" s="278">
        <v>51.67</v>
      </c>
      <c r="K71" s="278">
        <v>57.33</v>
      </c>
      <c r="L71" s="273">
        <f t="shared" si="3"/>
        <v>44.912500000000001</v>
      </c>
      <c r="M71" s="274">
        <v>48.588749999999997</v>
      </c>
      <c r="N71" s="274">
        <f t="shared" si="2"/>
        <v>-3.676249999999996</v>
      </c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</row>
    <row r="72" spans="1:31" s="279" customFormat="1">
      <c r="A72" s="185">
        <v>59</v>
      </c>
      <c r="B72" s="186" t="s">
        <v>159</v>
      </c>
      <c r="C72" s="187" t="s">
        <v>160</v>
      </c>
      <c r="D72" s="275">
        <v>43.32</v>
      </c>
      <c r="E72" s="275">
        <v>44.38</v>
      </c>
      <c r="F72" s="275">
        <v>38.78</v>
      </c>
      <c r="G72" s="275">
        <v>34.47</v>
      </c>
      <c r="H72" s="275">
        <v>35.979999999999997</v>
      </c>
      <c r="I72" s="275">
        <v>53.45</v>
      </c>
      <c r="J72" s="275">
        <v>52.13</v>
      </c>
      <c r="K72" s="275">
        <v>55.83</v>
      </c>
      <c r="L72" s="269">
        <f t="shared" si="3"/>
        <v>44.792499999999997</v>
      </c>
      <c r="M72" s="270">
        <v>51.33625</v>
      </c>
      <c r="N72" s="270">
        <f t="shared" si="2"/>
        <v>-6.5437500000000028</v>
      </c>
    </row>
    <row r="73" spans="1:31">
      <c r="A73" s="193">
        <v>60</v>
      </c>
      <c r="B73" s="201" t="s">
        <v>183</v>
      </c>
      <c r="C73" s="202" t="s">
        <v>184</v>
      </c>
      <c r="D73" s="272">
        <v>45.62</v>
      </c>
      <c r="E73" s="272">
        <v>44.38</v>
      </c>
      <c r="F73" s="272">
        <v>32.86</v>
      </c>
      <c r="G73" s="272">
        <v>31.9</v>
      </c>
      <c r="H73" s="272">
        <v>38.29</v>
      </c>
      <c r="I73" s="272">
        <v>54.29</v>
      </c>
      <c r="J73" s="272">
        <v>49.76</v>
      </c>
      <c r="K73" s="272">
        <v>60.95</v>
      </c>
      <c r="L73" s="273">
        <f t="shared" si="3"/>
        <v>44.756249999999994</v>
      </c>
      <c r="M73" s="274">
        <v>55.621250000000003</v>
      </c>
      <c r="N73" s="274">
        <f t="shared" si="2"/>
        <v>-10.865000000000009</v>
      </c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31" s="271" customFormat="1">
      <c r="A74" s="185">
        <v>61</v>
      </c>
      <c r="B74" s="186" t="s">
        <v>105</v>
      </c>
      <c r="C74" s="187" t="s">
        <v>106</v>
      </c>
      <c r="D74" s="275">
        <v>42.75</v>
      </c>
      <c r="E74" s="275">
        <v>45.5</v>
      </c>
      <c r="F74" s="275">
        <v>32.81</v>
      </c>
      <c r="G74" s="275">
        <v>33.130000000000003</v>
      </c>
      <c r="H74" s="275">
        <v>38.25</v>
      </c>
      <c r="I74" s="275">
        <v>51</v>
      </c>
      <c r="J74" s="275">
        <v>50</v>
      </c>
      <c r="K74" s="275">
        <v>64.5</v>
      </c>
      <c r="L74" s="269">
        <f t="shared" si="3"/>
        <v>44.7425</v>
      </c>
      <c r="M74" s="270">
        <v>52.853750000000005</v>
      </c>
      <c r="N74" s="270">
        <f t="shared" si="2"/>
        <v>-8.1112500000000054</v>
      </c>
      <c r="O74" s="277"/>
      <c r="P74" s="277"/>
      <c r="Q74" s="277"/>
      <c r="R74" s="277"/>
      <c r="S74" s="277"/>
      <c r="T74" s="277"/>
      <c r="U74" s="277"/>
      <c r="V74" s="277"/>
      <c r="W74" s="277"/>
      <c r="X74" s="277"/>
    </row>
    <row r="75" spans="1:31" s="94" customFormat="1">
      <c r="A75" s="193">
        <v>62</v>
      </c>
      <c r="B75" s="201" t="s">
        <v>200</v>
      </c>
      <c r="C75" s="202" t="s">
        <v>201</v>
      </c>
      <c r="D75" s="272">
        <v>44.89</v>
      </c>
      <c r="E75" s="272">
        <v>44.27</v>
      </c>
      <c r="F75" s="272">
        <v>32.89</v>
      </c>
      <c r="G75" s="272">
        <v>31.78</v>
      </c>
      <c r="H75" s="272">
        <v>35.24</v>
      </c>
      <c r="I75" s="272">
        <v>56.89</v>
      </c>
      <c r="J75" s="272">
        <v>51.44</v>
      </c>
      <c r="K75" s="272">
        <v>58.4</v>
      </c>
      <c r="L75" s="273">
        <f t="shared" si="3"/>
        <v>44.474999999999994</v>
      </c>
      <c r="M75" s="274">
        <v>61.787500000000009</v>
      </c>
      <c r="N75" s="274">
        <f t="shared" si="2"/>
        <v>-17.312500000000014</v>
      </c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s="271" customFormat="1">
      <c r="A76" s="185">
        <v>63</v>
      </c>
      <c r="B76" s="186" t="s">
        <v>155</v>
      </c>
      <c r="C76" s="187" t="s">
        <v>156</v>
      </c>
      <c r="D76" s="275">
        <v>38</v>
      </c>
      <c r="E76" s="275">
        <v>46.67</v>
      </c>
      <c r="F76" s="275">
        <v>30.42</v>
      </c>
      <c r="G76" s="275">
        <v>36.67</v>
      </c>
      <c r="H76" s="275">
        <v>40.25</v>
      </c>
      <c r="I76" s="275">
        <v>54</v>
      </c>
      <c r="J76" s="275">
        <v>48.33</v>
      </c>
      <c r="K76" s="275">
        <v>61.33</v>
      </c>
      <c r="L76" s="269">
        <f t="shared" si="3"/>
        <v>44.458749999999995</v>
      </c>
      <c r="M76" s="270">
        <v>49.585000000000001</v>
      </c>
      <c r="N76" s="270">
        <f t="shared" si="2"/>
        <v>-5.126250000000006</v>
      </c>
    </row>
    <row r="77" spans="1:31">
      <c r="A77" s="193">
        <v>64</v>
      </c>
      <c r="B77" s="201" t="s">
        <v>165</v>
      </c>
      <c r="C77" s="202" t="s">
        <v>166</v>
      </c>
      <c r="D77" s="272">
        <v>47.84</v>
      </c>
      <c r="E77" s="272">
        <v>42.4</v>
      </c>
      <c r="F77" s="272">
        <v>28.82</v>
      </c>
      <c r="G77" s="272">
        <v>32.82</v>
      </c>
      <c r="H77" s="272">
        <v>36.880000000000003</v>
      </c>
      <c r="I77" s="272">
        <v>52.8</v>
      </c>
      <c r="J77" s="272">
        <v>56</v>
      </c>
      <c r="K77" s="272">
        <v>57.51</v>
      </c>
      <c r="L77" s="273">
        <f t="shared" si="3"/>
        <v>44.383749999999999</v>
      </c>
      <c r="M77" s="274">
        <v>52.432500000000005</v>
      </c>
      <c r="N77" s="274">
        <f t="shared" si="2"/>
        <v>-8.0487500000000054</v>
      </c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31" s="279" customFormat="1">
      <c r="A78" s="185">
        <v>65</v>
      </c>
      <c r="B78" s="186" t="s">
        <v>194</v>
      </c>
      <c r="C78" s="187" t="s">
        <v>195</v>
      </c>
      <c r="D78" s="268">
        <v>46.32</v>
      </c>
      <c r="E78" s="268">
        <v>44.21</v>
      </c>
      <c r="F78" s="268">
        <v>29.19</v>
      </c>
      <c r="G78" s="268">
        <v>33.380000000000003</v>
      </c>
      <c r="H78" s="268">
        <v>37.32</v>
      </c>
      <c r="I78" s="268">
        <v>52.76</v>
      </c>
      <c r="J78" s="268">
        <v>54.63</v>
      </c>
      <c r="K78" s="268">
        <v>57.12</v>
      </c>
      <c r="L78" s="269">
        <f t="shared" si="3"/>
        <v>44.366250000000001</v>
      </c>
      <c r="M78" s="270">
        <v>49.076250000000002</v>
      </c>
      <c r="N78" s="270">
        <f t="shared" si="2"/>
        <v>-4.7100000000000009</v>
      </c>
    </row>
    <row r="79" spans="1:31" s="102" customFormat="1">
      <c r="A79" s="193">
        <v>66</v>
      </c>
      <c r="B79" s="201" t="s">
        <v>127</v>
      </c>
      <c r="C79" s="202" t="s">
        <v>128</v>
      </c>
      <c r="D79" s="272">
        <v>42.35</v>
      </c>
      <c r="E79" s="272">
        <v>42.12</v>
      </c>
      <c r="F79" s="272">
        <v>36.619999999999997</v>
      </c>
      <c r="G79" s="272">
        <v>31.76</v>
      </c>
      <c r="H79" s="272">
        <v>40.03</v>
      </c>
      <c r="I79" s="272">
        <v>48.24</v>
      </c>
      <c r="J79" s="272">
        <v>49.71</v>
      </c>
      <c r="K79" s="272">
        <v>63.29</v>
      </c>
      <c r="L79" s="273">
        <f t="shared" si="3"/>
        <v>44.265000000000001</v>
      </c>
      <c r="M79" s="274">
        <v>48.8125</v>
      </c>
      <c r="N79" s="274">
        <f t="shared" si="2"/>
        <v>-4.5474999999999994</v>
      </c>
    </row>
    <row r="80" spans="1:31" s="271" customFormat="1">
      <c r="A80" s="185">
        <v>67</v>
      </c>
      <c r="B80" s="186" t="s">
        <v>59</v>
      </c>
      <c r="C80" s="187" t="s">
        <v>60</v>
      </c>
      <c r="D80" s="275">
        <v>40.97</v>
      </c>
      <c r="E80" s="275">
        <v>42.97</v>
      </c>
      <c r="F80" s="275">
        <v>44.17</v>
      </c>
      <c r="G80" s="275">
        <v>29.09</v>
      </c>
      <c r="H80" s="275">
        <v>35.79</v>
      </c>
      <c r="I80" s="275">
        <v>54.55</v>
      </c>
      <c r="J80" s="275">
        <v>52.88</v>
      </c>
      <c r="K80" s="275">
        <v>53.33</v>
      </c>
      <c r="L80" s="269">
        <f t="shared" si="3"/>
        <v>44.21875</v>
      </c>
      <c r="M80" s="270">
        <v>71.525000000000006</v>
      </c>
      <c r="N80" s="270">
        <f t="shared" si="2"/>
        <v>-27.306250000000006</v>
      </c>
    </row>
    <row r="81" spans="1:31">
      <c r="A81" s="193">
        <v>68</v>
      </c>
      <c r="B81" s="201" t="s">
        <v>175</v>
      </c>
      <c r="C81" s="202" t="s">
        <v>176</v>
      </c>
      <c r="D81" s="272">
        <v>45.17</v>
      </c>
      <c r="E81" s="272">
        <v>45.17</v>
      </c>
      <c r="F81" s="272">
        <v>28.36</v>
      </c>
      <c r="G81" s="272">
        <v>36.21</v>
      </c>
      <c r="H81" s="272">
        <v>33.83</v>
      </c>
      <c r="I81" s="272">
        <v>56.97</v>
      </c>
      <c r="J81" s="272">
        <v>50.69</v>
      </c>
      <c r="K81" s="272">
        <v>57.24</v>
      </c>
      <c r="L81" s="273">
        <f t="shared" si="3"/>
        <v>44.204999999999998</v>
      </c>
      <c r="M81" s="274">
        <v>60.197499999999991</v>
      </c>
      <c r="N81" s="274">
        <f t="shared" si="2"/>
        <v>-15.992499999999993</v>
      </c>
    </row>
    <row r="82" spans="1:31" s="271" customFormat="1">
      <c r="A82" s="185">
        <v>69</v>
      </c>
      <c r="B82" s="207" t="s">
        <v>185</v>
      </c>
      <c r="C82" s="208" t="s">
        <v>186</v>
      </c>
      <c r="D82" s="275">
        <v>41.88</v>
      </c>
      <c r="E82" s="275">
        <v>41.5</v>
      </c>
      <c r="F82" s="275">
        <v>31.41</v>
      </c>
      <c r="G82" s="275">
        <v>35.94</v>
      </c>
      <c r="H82" s="275">
        <v>38.909999999999997</v>
      </c>
      <c r="I82" s="275">
        <v>53.75</v>
      </c>
      <c r="J82" s="275">
        <v>51.88</v>
      </c>
      <c r="K82" s="275">
        <v>58.25</v>
      </c>
      <c r="L82" s="269">
        <f t="shared" si="3"/>
        <v>44.19</v>
      </c>
      <c r="M82" s="270">
        <v>62.524999999999999</v>
      </c>
      <c r="N82" s="270">
        <f t="shared" si="2"/>
        <v>-18.335000000000001</v>
      </c>
    </row>
    <row r="83" spans="1:31">
      <c r="A83" s="193">
        <v>70</v>
      </c>
      <c r="B83" s="201" t="s">
        <v>151</v>
      </c>
      <c r="C83" s="202" t="s">
        <v>152</v>
      </c>
      <c r="D83" s="272">
        <v>44.63</v>
      </c>
      <c r="E83" s="272">
        <v>42.88</v>
      </c>
      <c r="F83" s="272">
        <v>28.91</v>
      </c>
      <c r="G83" s="272">
        <v>27.5</v>
      </c>
      <c r="H83" s="272">
        <v>34.69</v>
      </c>
      <c r="I83" s="272">
        <v>59</v>
      </c>
      <c r="J83" s="272">
        <v>54.06</v>
      </c>
      <c r="K83" s="272">
        <v>61.75</v>
      </c>
      <c r="L83" s="273">
        <f t="shared" si="3"/>
        <v>44.177500000000002</v>
      </c>
      <c r="M83" s="274">
        <v>57.27375</v>
      </c>
      <c r="N83" s="274">
        <f t="shared" si="2"/>
        <v>-13.096249999999998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s="271" customFormat="1">
      <c r="A84" s="185">
        <v>71</v>
      </c>
      <c r="B84" s="186" t="s">
        <v>214</v>
      </c>
      <c r="C84" s="187" t="s">
        <v>215</v>
      </c>
      <c r="D84" s="275">
        <v>44.21</v>
      </c>
      <c r="E84" s="275">
        <v>42.83</v>
      </c>
      <c r="F84" s="275">
        <v>33.28</v>
      </c>
      <c r="G84" s="275">
        <v>33.79</v>
      </c>
      <c r="H84" s="275">
        <v>34.69</v>
      </c>
      <c r="I84" s="275">
        <v>53.1</v>
      </c>
      <c r="J84" s="275">
        <v>52.76</v>
      </c>
      <c r="K84" s="275">
        <v>58.21</v>
      </c>
      <c r="L84" s="269">
        <f t="shared" si="3"/>
        <v>44.108749999999993</v>
      </c>
      <c r="M84" s="270">
        <v>53.884999999999991</v>
      </c>
      <c r="N84" s="270">
        <f t="shared" si="2"/>
        <v>-9.7762499999999974</v>
      </c>
    </row>
    <row r="85" spans="1:31">
      <c r="A85" s="193">
        <v>72</v>
      </c>
      <c r="B85" s="201" t="s">
        <v>163</v>
      </c>
      <c r="C85" s="202" t="s">
        <v>164</v>
      </c>
      <c r="D85" s="280">
        <v>43.52</v>
      </c>
      <c r="E85" s="280">
        <v>43.82</v>
      </c>
      <c r="F85" s="280">
        <v>29.02</v>
      </c>
      <c r="G85" s="280">
        <v>31.67</v>
      </c>
      <c r="H85" s="280">
        <v>35.64</v>
      </c>
      <c r="I85" s="280">
        <v>58.67</v>
      </c>
      <c r="J85" s="276">
        <v>50.3</v>
      </c>
      <c r="K85" s="280">
        <v>60.12</v>
      </c>
      <c r="L85" s="273">
        <f t="shared" si="3"/>
        <v>44.095000000000006</v>
      </c>
      <c r="M85" s="274">
        <v>52.373750000000001</v>
      </c>
      <c r="N85" s="274">
        <f t="shared" si="2"/>
        <v>-8.2787499999999952</v>
      </c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31" s="271" customFormat="1">
      <c r="A86" s="185">
        <v>73</v>
      </c>
      <c r="B86" s="207" t="s">
        <v>167</v>
      </c>
      <c r="C86" s="208" t="s">
        <v>168</v>
      </c>
      <c r="D86" s="275">
        <v>42.21</v>
      </c>
      <c r="E86" s="275">
        <v>41.64</v>
      </c>
      <c r="F86" s="275">
        <v>29.73</v>
      </c>
      <c r="G86" s="275">
        <v>32.14</v>
      </c>
      <c r="H86" s="275">
        <v>40.049999999999997</v>
      </c>
      <c r="I86" s="275">
        <v>55</v>
      </c>
      <c r="J86" s="275">
        <v>54.64</v>
      </c>
      <c r="K86" s="275">
        <v>57.29</v>
      </c>
      <c r="L86" s="269">
        <f t="shared" si="3"/>
        <v>44.087499999999999</v>
      </c>
      <c r="M86" s="270">
        <v>61.341250000000002</v>
      </c>
      <c r="N86" s="270">
        <f t="shared" si="2"/>
        <v>-17.253750000000004</v>
      </c>
    </row>
    <row r="87" spans="1:31">
      <c r="A87" s="193">
        <v>74</v>
      </c>
      <c r="B87" s="85" t="s">
        <v>45</v>
      </c>
      <c r="C87" s="86" t="s">
        <v>46</v>
      </c>
      <c r="D87" s="272">
        <v>40.29</v>
      </c>
      <c r="E87" s="272">
        <v>43.71</v>
      </c>
      <c r="F87" s="272">
        <v>47.14</v>
      </c>
      <c r="G87" s="272">
        <v>27.86</v>
      </c>
      <c r="H87" s="272">
        <v>33.71</v>
      </c>
      <c r="I87" s="272">
        <v>46.86</v>
      </c>
      <c r="J87" s="272">
        <v>56.43</v>
      </c>
      <c r="K87" s="272">
        <v>56</v>
      </c>
      <c r="L87" s="273">
        <f t="shared" si="3"/>
        <v>44</v>
      </c>
      <c r="M87" s="274">
        <v>59.912500000000009</v>
      </c>
      <c r="N87" s="274">
        <f t="shared" si="2"/>
        <v>-15.912500000000009</v>
      </c>
    </row>
    <row r="88" spans="1:31" s="271" customFormat="1">
      <c r="A88" s="185">
        <v>75</v>
      </c>
      <c r="B88" s="186" t="s">
        <v>171</v>
      </c>
      <c r="C88" s="187" t="s">
        <v>172</v>
      </c>
      <c r="D88" s="275">
        <v>42.62</v>
      </c>
      <c r="E88" s="275">
        <v>40.79</v>
      </c>
      <c r="F88" s="275">
        <v>33.36</v>
      </c>
      <c r="G88" s="275">
        <v>30.43</v>
      </c>
      <c r="H88" s="275">
        <v>38.369999999999997</v>
      </c>
      <c r="I88" s="275">
        <v>51.72</v>
      </c>
      <c r="J88" s="275">
        <v>55.6</v>
      </c>
      <c r="K88" s="275">
        <v>57.52</v>
      </c>
      <c r="L88" s="269">
        <f t="shared" si="3"/>
        <v>43.801249999999996</v>
      </c>
      <c r="M88" s="270">
        <v>51.157499999999999</v>
      </c>
      <c r="N88" s="270">
        <f t="shared" si="2"/>
        <v>-7.3562500000000028</v>
      </c>
      <c r="O88" s="277"/>
      <c r="P88" s="277"/>
      <c r="Q88" s="277"/>
      <c r="R88" s="277"/>
      <c r="S88" s="277"/>
      <c r="T88" s="277"/>
      <c r="U88" s="277"/>
      <c r="V88" s="277"/>
      <c r="W88" s="277"/>
      <c r="X88" s="277"/>
    </row>
    <row r="89" spans="1:31">
      <c r="A89" s="193">
        <v>76</v>
      </c>
      <c r="B89" s="201" t="s">
        <v>139</v>
      </c>
      <c r="C89" s="202" t="s">
        <v>140</v>
      </c>
      <c r="D89" s="272">
        <v>45.08</v>
      </c>
      <c r="E89" s="272">
        <v>42.46</v>
      </c>
      <c r="F89" s="272">
        <v>33.08</v>
      </c>
      <c r="G89" s="272">
        <v>39.229999999999997</v>
      </c>
      <c r="H89" s="272">
        <v>34.880000000000003</v>
      </c>
      <c r="I89" s="272">
        <v>52.31</v>
      </c>
      <c r="J89" s="272">
        <v>48.08</v>
      </c>
      <c r="K89" s="272">
        <v>54.77</v>
      </c>
      <c r="L89" s="273">
        <f t="shared" si="3"/>
        <v>43.736249999999998</v>
      </c>
      <c r="M89" s="274">
        <v>40.411249999999995</v>
      </c>
      <c r="N89" s="274">
        <f t="shared" si="2"/>
        <v>3.3250000000000028</v>
      </c>
    </row>
    <row r="90" spans="1:31" s="271" customFormat="1">
      <c r="A90" s="185">
        <v>77</v>
      </c>
      <c r="B90" s="186" t="s">
        <v>73</v>
      </c>
      <c r="C90" s="187" t="s">
        <v>74</v>
      </c>
      <c r="D90" s="275">
        <v>45.63</v>
      </c>
      <c r="E90" s="275">
        <v>37.630000000000003</v>
      </c>
      <c r="F90" s="275">
        <v>43.28</v>
      </c>
      <c r="G90" s="275">
        <v>27.19</v>
      </c>
      <c r="H90" s="275">
        <v>33.78</v>
      </c>
      <c r="I90" s="275">
        <v>51.25</v>
      </c>
      <c r="J90" s="275">
        <v>48.13</v>
      </c>
      <c r="K90" s="275">
        <v>61.25</v>
      </c>
      <c r="L90" s="269">
        <f t="shared" si="3"/>
        <v>43.517500000000005</v>
      </c>
      <c r="M90" s="270">
        <v>51.786250000000003</v>
      </c>
      <c r="N90" s="270">
        <f t="shared" si="2"/>
        <v>-8.2687499999999972</v>
      </c>
      <c r="O90" s="277"/>
      <c r="P90" s="277"/>
      <c r="Q90" s="277"/>
      <c r="R90" s="277"/>
      <c r="S90" s="277"/>
      <c r="T90" s="277"/>
      <c r="U90" s="277"/>
      <c r="V90" s="277"/>
      <c r="W90" s="277"/>
      <c r="X90" s="277"/>
    </row>
    <row r="91" spans="1:31">
      <c r="A91" s="193">
        <v>78</v>
      </c>
      <c r="B91" s="201" t="s">
        <v>206</v>
      </c>
      <c r="C91" s="202" t="s">
        <v>207</v>
      </c>
      <c r="D91" s="272">
        <v>42.55</v>
      </c>
      <c r="E91" s="272">
        <v>42.36</v>
      </c>
      <c r="F91" s="272">
        <v>31.36</v>
      </c>
      <c r="G91" s="272">
        <v>35</v>
      </c>
      <c r="H91" s="272">
        <v>36.590000000000003</v>
      </c>
      <c r="I91" s="272">
        <v>53.09</v>
      </c>
      <c r="J91" s="272">
        <v>48.64</v>
      </c>
      <c r="K91" s="272">
        <v>58.18</v>
      </c>
      <c r="L91" s="273">
        <f t="shared" si="3"/>
        <v>43.471249999999998</v>
      </c>
      <c r="M91" s="274">
        <v>46.926249999999996</v>
      </c>
      <c r="N91" s="274">
        <f t="shared" ref="N91:N137" si="4">L91-M91</f>
        <v>-3.4549999999999983</v>
      </c>
    </row>
    <row r="92" spans="1:31" s="271" customFormat="1">
      <c r="A92" s="185">
        <v>79</v>
      </c>
      <c r="B92" s="186" t="s">
        <v>204</v>
      </c>
      <c r="C92" s="187" t="s">
        <v>205</v>
      </c>
      <c r="D92" s="268">
        <v>46</v>
      </c>
      <c r="E92" s="268">
        <v>39</v>
      </c>
      <c r="F92" s="268">
        <v>34.380000000000003</v>
      </c>
      <c r="G92" s="268">
        <v>32.5</v>
      </c>
      <c r="H92" s="268">
        <v>36.130000000000003</v>
      </c>
      <c r="I92" s="268">
        <v>50</v>
      </c>
      <c r="J92" s="268">
        <v>51.25</v>
      </c>
      <c r="K92" s="268">
        <v>58</v>
      </c>
      <c r="L92" s="269">
        <f t="shared" si="3"/>
        <v>43.407499999999999</v>
      </c>
      <c r="M92" s="270">
        <v>50.355000000000004</v>
      </c>
      <c r="N92" s="270">
        <f t="shared" si="4"/>
        <v>-6.9475000000000051</v>
      </c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</row>
    <row r="93" spans="1:31">
      <c r="A93" s="193">
        <v>80</v>
      </c>
      <c r="B93" s="281">
        <v>1073010001</v>
      </c>
      <c r="C93" s="202" t="s">
        <v>187</v>
      </c>
      <c r="D93" s="276">
        <v>46.7</v>
      </c>
      <c r="E93" s="276">
        <v>43.82</v>
      </c>
      <c r="F93" s="276">
        <v>30.68</v>
      </c>
      <c r="G93" s="276">
        <v>30.85</v>
      </c>
      <c r="H93" s="276">
        <v>38.75</v>
      </c>
      <c r="I93" s="276">
        <v>50.64</v>
      </c>
      <c r="J93" s="276">
        <v>51.02</v>
      </c>
      <c r="K93" s="276">
        <v>54.77</v>
      </c>
      <c r="L93" s="273">
        <f t="shared" si="3"/>
        <v>43.403749999999995</v>
      </c>
      <c r="M93" s="274">
        <v>47.603750000000005</v>
      </c>
      <c r="N93" s="274">
        <f t="shared" si="4"/>
        <v>-4.2000000000000099</v>
      </c>
    </row>
    <row r="94" spans="1:31" s="271" customFormat="1">
      <c r="A94" s="185">
        <v>81</v>
      </c>
      <c r="B94" s="186" t="s">
        <v>208</v>
      </c>
      <c r="C94" s="187" t="s">
        <v>209</v>
      </c>
      <c r="D94" s="275">
        <v>43.89</v>
      </c>
      <c r="E94" s="275">
        <v>43.95</v>
      </c>
      <c r="F94" s="275">
        <v>29.9</v>
      </c>
      <c r="G94" s="275">
        <v>34.46</v>
      </c>
      <c r="H94" s="275">
        <v>34.700000000000003</v>
      </c>
      <c r="I94" s="275">
        <v>52.81</v>
      </c>
      <c r="J94" s="275">
        <v>51.28</v>
      </c>
      <c r="K94" s="275">
        <v>55.19</v>
      </c>
      <c r="L94" s="269">
        <f t="shared" si="3"/>
        <v>43.272500000000001</v>
      </c>
      <c r="M94" s="270">
        <v>52.276249999999997</v>
      </c>
      <c r="N94" s="270">
        <f t="shared" si="4"/>
        <v>-9.0037499999999966</v>
      </c>
      <c r="O94" s="277"/>
      <c r="P94" s="277"/>
      <c r="Q94" s="277"/>
      <c r="R94" s="277"/>
      <c r="S94" s="277"/>
      <c r="T94" s="277"/>
      <c r="U94" s="277"/>
      <c r="V94" s="277"/>
      <c r="W94" s="277"/>
      <c r="X94" s="277"/>
    </row>
    <row r="95" spans="1:31">
      <c r="A95" s="193">
        <v>82</v>
      </c>
      <c r="B95" s="201" t="s">
        <v>161</v>
      </c>
      <c r="C95" s="202" t="s">
        <v>162</v>
      </c>
      <c r="D95" s="272">
        <v>48.76</v>
      </c>
      <c r="E95" s="272">
        <v>40.619999999999997</v>
      </c>
      <c r="F95" s="272">
        <v>31.81</v>
      </c>
      <c r="G95" s="272">
        <v>31.38</v>
      </c>
      <c r="H95" s="272">
        <v>32.57</v>
      </c>
      <c r="I95" s="272">
        <v>55.72</v>
      </c>
      <c r="J95" s="272">
        <v>50.52</v>
      </c>
      <c r="K95" s="272">
        <v>54.76</v>
      </c>
      <c r="L95" s="273">
        <f t="shared" si="3"/>
        <v>43.267499999999998</v>
      </c>
      <c r="M95" s="274">
        <v>63.387499999999996</v>
      </c>
      <c r="N95" s="274">
        <f t="shared" si="4"/>
        <v>-20.119999999999997</v>
      </c>
    </row>
    <row r="96" spans="1:31" s="271" customFormat="1">
      <c r="A96" s="185">
        <v>83</v>
      </c>
      <c r="B96" s="186" t="s">
        <v>131</v>
      </c>
      <c r="C96" s="187" t="s">
        <v>132</v>
      </c>
      <c r="D96" s="275">
        <v>39.6</v>
      </c>
      <c r="E96" s="275">
        <v>42.3</v>
      </c>
      <c r="F96" s="275">
        <v>39.630000000000003</v>
      </c>
      <c r="G96" s="275">
        <v>29.75</v>
      </c>
      <c r="H96" s="275">
        <v>34.93</v>
      </c>
      <c r="I96" s="275">
        <v>53.4</v>
      </c>
      <c r="J96" s="275">
        <v>50.25</v>
      </c>
      <c r="K96" s="275">
        <v>54.2</v>
      </c>
      <c r="L96" s="269">
        <f t="shared" si="3"/>
        <v>43.0075</v>
      </c>
      <c r="M96" s="270">
        <v>47.5625</v>
      </c>
      <c r="N96" s="270">
        <f t="shared" si="4"/>
        <v>-4.5549999999999997</v>
      </c>
    </row>
    <row r="97" spans="1:31">
      <c r="A97" s="193">
        <v>84</v>
      </c>
      <c r="B97" s="201" t="s">
        <v>220</v>
      </c>
      <c r="C97" s="202" t="s">
        <v>221</v>
      </c>
      <c r="D97" s="272">
        <v>41.73</v>
      </c>
      <c r="E97" s="272">
        <v>42.71</v>
      </c>
      <c r="F97" s="272">
        <v>30.83</v>
      </c>
      <c r="G97" s="272">
        <v>30.67</v>
      </c>
      <c r="H97" s="272">
        <v>34.78</v>
      </c>
      <c r="I97" s="272">
        <v>55.56</v>
      </c>
      <c r="J97" s="272">
        <v>51.89</v>
      </c>
      <c r="K97" s="272">
        <v>55.11</v>
      </c>
      <c r="L97" s="273">
        <f t="shared" si="3"/>
        <v>42.910000000000004</v>
      </c>
      <c r="M97" s="274">
        <v>56.521250000000002</v>
      </c>
      <c r="N97" s="274">
        <f t="shared" si="4"/>
        <v>-13.611249999999998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s="271" customFormat="1">
      <c r="A98" s="185">
        <v>85</v>
      </c>
      <c r="B98" s="186" t="s">
        <v>212</v>
      </c>
      <c r="C98" s="187" t="s">
        <v>213</v>
      </c>
      <c r="D98" s="275">
        <v>45.25</v>
      </c>
      <c r="E98" s="275">
        <v>38.56</v>
      </c>
      <c r="F98" s="275">
        <v>32.270000000000003</v>
      </c>
      <c r="G98" s="275">
        <v>33.130000000000003</v>
      </c>
      <c r="H98" s="275">
        <v>36.840000000000003</v>
      </c>
      <c r="I98" s="275">
        <v>51.38</v>
      </c>
      <c r="J98" s="275">
        <v>49.38</v>
      </c>
      <c r="K98" s="275">
        <v>55.5</v>
      </c>
      <c r="L98" s="269">
        <f t="shared" si="3"/>
        <v>42.78875</v>
      </c>
      <c r="M98" s="270">
        <v>64.545000000000002</v>
      </c>
      <c r="N98" s="270">
        <f t="shared" si="4"/>
        <v>-21.756250000000001</v>
      </c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</row>
    <row r="99" spans="1:31">
      <c r="A99" s="193">
        <v>86</v>
      </c>
      <c r="B99" s="201" t="s">
        <v>181</v>
      </c>
      <c r="C99" s="202" t="s">
        <v>182</v>
      </c>
      <c r="D99" s="272">
        <v>41.26</v>
      </c>
      <c r="E99" s="272">
        <v>40.950000000000003</v>
      </c>
      <c r="F99" s="272">
        <v>29.87</v>
      </c>
      <c r="G99" s="272">
        <v>29.21</v>
      </c>
      <c r="H99" s="272">
        <v>34.130000000000003</v>
      </c>
      <c r="I99" s="272">
        <v>51.37</v>
      </c>
      <c r="J99" s="272">
        <v>55.26</v>
      </c>
      <c r="K99" s="272">
        <v>59.37</v>
      </c>
      <c r="L99" s="273">
        <f t="shared" si="3"/>
        <v>42.677500000000002</v>
      </c>
      <c r="M99" s="274">
        <v>51.403750000000002</v>
      </c>
      <c r="N99" s="274">
        <f t="shared" si="4"/>
        <v>-8.7262500000000003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s="271" customFormat="1">
      <c r="A100" s="185">
        <v>87</v>
      </c>
      <c r="B100" s="186" t="s">
        <v>103</v>
      </c>
      <c r="C100" s="187" t="s">
        <v>104</v>
      </c>
      <c r="D100" s="275">
        <v>39</v>
      </c>
      <c r="E100" s="275">
        <v>39.6</v>
      </c>
      <c r="F100" s="275">
        <v>30.5</v>
      </c>
      <c r="G100" s="275">
        <v>34</v>
      </c>
      <c r="H100" s="275">
        <v>42.55</v>
      </c>
      <c r="I100" s="275">
        <v>48</v>
      </c>
      <c r="J100" s="275">
        <v>55.5</v>
      </c>
      <c r="K100" s="275">
        <v>52</v>
      </c>
      <c r="L100" s="269">
        <f t="shared" si="3"/>
        <v>42.643749999999997</v>
      </c>
      <c r="M100" s="270">
        <v>55.504999999999995</v>
      </c>
      <c r="N100" s="270">
        <f t="shared" si="4"/>
        <v>-12.861249999999998</v>
      </c>
    </row>
    <row r="101" spans="1:31">
      <c r="A101" s="193">
        <v>88</v>
      </c>
      <c r="B101" s="201" t="s">
        <v>177</v>
      </c>
      <c r="C101" s="202" t="s">
        <v>178</v>
      </c>
      <c r="D101" s="272">
        <v>45</v>
      </c>
      <c r="E101" s="272">
        <v>37.5</v>
      </c>
      <c r="F101" s="272">
        <v>32.5</v>
      </c>
      <c r="G101" s="272">
        <v>35</v>
      </c>
      <c r="H101" s="272">
        <v>31.63</v>
      </c>
      <c r="I101" s="272">
        <v>51</v>
      </c>
      <c r="J101" s="272">
        <v>47.5</v>
      </c>
      <c r="K101" s="272">
        <v>61</v>
      </c>
      <c r="L101" s="273">
        <f t="shared" si="3"/>
        <v>42.641249999999999</v>
      </c>
      <c r="M101" s="274">
        <v>47.555</v>
      </c>
      <c r="N101" s="274">
        <f t="shared" si="4"/>
        <v>-4.9137500000000003</v>
      </c>
    </row>
    <row r="102" spans="1:31" s="271" customFormat="1">
      <c r="A102" s="185">
        <v>89</v>
      </c>
      <c r="B102" s="207" t="s">
        <v>202</v>
      </c>
      <c r="C102" s="208" t="s">
        <v>203</v>
      </c>
      <c r="D102" s="275">
        <v>41.76</v>
      </c>
      <c r="E102" s="275">
        <v>43.18</v>
      </c>
      <c r="F102" s="275">
        <v>34.56</v>
      </c>
      <c r="G102" s="275">
        <v>31.18</v>
      </c>
      <c r="H102" s="275">
        <v>33.32</v>
      </c>
      <c r="I102" s="275">
        <v>54.35</v>
      </c>
      <c r="J102" s="275">
        <v>50</v>
      </c>
      <c r="K102" s="275">
        <v>50.82</v>
      </c>
      <c r="L102" s="269">
        <f t="shared" si="3"/>
        <v>42.396250000000002</v>
      </c>
      <c r="M102" s="270">
        <v>46.784999999999997</v>
      </c>
      <c r="N102" s="270">
        <f t="shared" si="4"/>
        <v>-4.3887499999999946</v>
      </c>
    </row>
    <row r="103" spans="1:31">
      <c r="A103" s="193">
        <v>90</v>
      </c>
      <c r="B103" s="201" t="s">
        <v>210</v>
      </c>
      <c r="C103" s="202" t="s">
        <v>211</v>
      </c>
      <c r="D103" s="272">
        <v>44.08</v>
      </c>
      <c r="E103" s="272">
        <v>41.67</v>
      </c>
      <c r="F103" s="272">
        <v>33.85</v>
      </c>
      <c r="G103" s="272">
        <v>29.58</v>
      </c>
      <c r="H103" s="272">
        <v>34.75</v>
      </c>
      <c r="I103" s="272">
        <v>50.83</v>
      </c>
      <c r="J103" s="272">
        <v>52.29</v>
      </c>
      <c r="K103" s="272">
        <v>51.33</v>
      </c>
      <c r="L103" s="273">
        <f t="shared" si="3"/>
        <v>42.297499999999999</v>
      </c>
      <c r="M103" s="274">
        <v>56.816250000000004</v>
      </c>
      <c r="N103" s="274">
        <f t="shared" si="4"/>
        <v>-14.518750000000004</v>
      </c>
    </row>
    <row r="104" spans="1:31" s="271" customFormat="1">
      <c r="A104" s="185">
        <v>91</v>
      </c>
      <c r="B104" s="186" t="s">
        <v>81</v>
      </c>
      <c r="C104" s="187" t="s">
        <v>82</v>
      </c>
      <c r="D104" s="268">
        <v>41.2</v>
      </c>
      <c r="E104" s="268">
        <v>39</v>
      </c>
      <c r="F104" s="268">
        <v>37</v>
      </c>
      <c r="G104" s="268">
        <v>23.5</v>
      </c>
      <c r="H104" s="268">
        <v>32.4</v>
      </c>
      <c r="I104" s="268">
        <v>51.2</v>
      </c>
      <c r="J104" s="268">
        <v>45.5</v>
      </c>
      <c r="K104" s="268">
        <v>66.400000000000006</v>
      </c>
      <c r="L104" s="269">
        <f t="shared" si="3"/>
        <v>42.025000000000006</v>
      </c>
      <c r="M104" s="270">
        <v>44.864999999999995</v>
      </c>
      <c r="N104" s="270">
        <f t="shared" si="4"/>
        <v>-2.8399999999999892</v>
      </c>
    </row>
    <row r="105" spans="1:31">
      <c r="A105" s="193">
        <v>92</v>
      </c>
      <c r="B105" s="201" t="s">
        <v>135</v>
      </c>
      <c r="C105" s="202" t="s">
        <v>136</v>
      </c>
      <c r="D105" s="272">
        <v>40.67</v>
      </c>
      <c r="E105" s="272">
        <v>40.67</v>
      </c>
      <c r="F105" s="272">
        <v>24.44</v>
      </c>
      <c r="G105" s="272">
        <v>28.89</v>
      </c>
      <c r="H105" s="272">
        <v>35.06</v>
      </c>
      <c r="I105" s="272">
        <v>53.78</v>
      </c>
      <c r="J105" s="272">
        <v>48.89</v>
      </c>
      <c r="K105" s="272">
        <v>63.11</v>
      </c>
      <c r="L105" s="273">
        <f t="shared" si="3"/>
        <v>41.938750000000006</v>
      </c>
      <c r="M105" s="274">
        <v>34.65625</v>
      </c>
      <c r="N105" s="274">
        <f t="shared" si="4"/>
        <v>7.282500000000006</v>
      </c>
    </row>
    <row r="106" spans="1:31" s="271" customFormat="1">
      <c r="A106" s="185">
        <v>93</v>
      </c>
      <c r="B106" s="186" t="s">
        <v>218</v>
      </c>
      <c r="C106" s="187" t="s">
        <v>219</v>
      </c>
      <c r="D106" s="268">
        <v>42.17</v>
      </c>
      <c r="E106" s="268">
        <v>42.83</v>
      </c>
      <c r="F106" s="268">
        <v>29.38</v>
      </c>
      <c r="G106" s="268">
        <v>33.33</v>
      </c>
      <c r="H106" s="268">
        <v>31.71</v>
      </c>
      <c r="I106" s="268">
        <v>53.33</v>
      </c>
      <c r="J106" s="268">
        <v>49.17</v>
      </c>
      <c r="K106" s="268">
        <v>52.67</v>
      </c>
      <c r="L106" s="269">
        <f t="shared" si="3"/>
        <v>41.823750000000004</v>
      </c>
      <c r="M106" s="270">
        <v>48.012500000000003</v>
      </c>
      <c r="N106" s="270">
        <f t="shared" si="4"/>
        <v>-6.1887499999999989</v>
      </c>
    </row>
    <row r="107" spans="1:31">
      <c r="A107" s="193">
        <v>94</v>
      </c>
      <c r="B107" s="201" t="s">
        <v>115</v>
      </c>
      <c r="C107" s="202" t="s">
        <v>116</v>
      </c>
      <c r="D107" s="272">
        <v>43</v>
      </c>
      <c r="E107" s="272">
        <v>43</v>
      </c>
      <c r="F107" s="272">
        <v>36.25</v>
      </c>
      <c r="G107" s="272">
        <v>22.5</v>
      </c>
      <c r="H107" s="272">
        <v>33.75</v>
      </c>
      <c r="I107" s="272">
        <v>52</v>
      </c>
      <c r="J107" s="272">
        <v>40</v>
      </c>
      <c r="K107" s="272">
        <v>64</v>
      </c>
      <c r="L107" s="273">
        <f t="shared" ref="L107:L141" si="5">SUM(D107+E107+F107+G107+H107+I107+J107+K107)/8</f>
        <v>41.8125</v>
      </c>
      <c r="M107" s="274">
        <v>47.603749999999998</v>
      </c>
      <c r="N107" s="274">
        <f t="shared" si="4"/>
        <v>-5.791249999999998</v>
      </c>
    </row>
    <row r="108" spans="1:31" s="271" customFormat="1">
      <c r="A108" s="185">
        <v>95</v>
      </c>
      <c r="B108" s="186" t="s">
        <v>188</v>
      </c>
      <c r="C108" s="187" t="s">
        <v>189</v>
      </c>
      <c r="D108" s="275">
        <v>41.6</v>
      </c>
      <c r="E108" s="275">
        <v>42.4</v>
      </c>
      <c r="F108" s="275">
        <v>23</v>
      </c>
      <c r="G108" s="275">
        <v>28</v>
      </c>
      <c r="H108" s="275">
        <v>34.1</v>
      </c>
      <c r="I108" s="275">
        <v>57.6</v>
      </c>
      <c r="J108" s="275">
        <v>50</v>
      </c>
      <c r="K108" s="275">
        <v>56.8</v>
      </c>
      <c r="L108" s="269">
        <f t="shared" si="5"/>
        <v>41.6875</v>
      </c>
      <c r="M108" s="270">
        <v>43.963750000000005</v>
      </c>
      <c r="N108" s="270">
        <f t="shared" si="4"/>
        <v>-2.2762500000000045</v>
      </c>
    </row>
    <row r="109" spans="1:31">
      <c r="A109" s="193">
        <v>96</v>
      </c>
      <c r="B109" s="201" t="s">
        <v>153</v>
      </c>
      <c r="C109" s="202" t="s">
        <v>154</v>
      </c>
      <c r="D109" s="272">
        <v>42.2</v>
      </c>
      <c r="E109" s="272">
        <v>39.799999999999997</v>
      </c>
      <c r="F109" s="272">
        <v>28.5</v>
      </c>
      <c r="G109" s="272">
        <v>25.5</v>
      </c>
      <c r="H109" s="272">
        <v>36.549999999999997</v>
      </c>
      <c r="I109" s="272">
        <v>51.6</v>
      </c>
      <c r="J109" s="272">
        <v>46.5</v>
      </c>
      <c r="K109" s="272">
        <v>62.8</v>
      </c>
      <c r="L109" s="273">
        <f t="shared" si="5"/>
        <v>41.681249999999999</v>
      </c>
      <c r="M109" s="274">
        <v>42.528750000000002</v>
      </c>
      <c r="N109" s="274">
        <f t="shared" si="4"/>
        <v>-0.84750000000000369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31" s="271" customFormat="1">
      <c r="A110" s="185">
        <v>97</v>
      </c>
      <c r="B110" s="186" t="s">
        <v>190</v>
      </c>
      <c r="C110" s="187" t="s">
        <v>191</v>
      </c>
      <c r="D110" s="275">
        <v>42.29</v>
      </c>
      <c r="E110" s="275">
        <v>38.86</v>
      </c>
      <c r="F110" s="275">
        <v>32.86</v>
      </c>
      <c r="G110" s="275">
        <v>26.43</v>
      </c>
      <c r="H110" s="275">
        <v>34</v>
      </c>
      <c r="I110" s="275">
        <v>52.57</v>
      </c>
      <c r="J110" s="275">
        <v>55</v>
      </c>
      <c r="K110" s="275">
        <v>51.43</v>
      </c>
      <c r="L110" s="269">
        <f t="shared" si="5"/>
        <v>41.68</v>
      </c>
      <c r="M110" s="270">
        <v>60.942499999999995</v>
      </c>
      <c r="N110" s="270">
        <f t="shared" si="4"/>
        <v>-19.262499999999996</v>
      </c>
    </row>
    <row r="111" spans="1:31">
      <c r="A111" s="193">
        <v>98</v>
      </c>
      <c r="B111" s="201" t="s">
        <v>226</v>
      </c>
      <c r="C111" s="202" t="s">
        <v>227</v>
      </c>
      <c r="D111" s="276">
        <v>41.63</v>
      </c>
      <c r="E111" s="276">
        <v>38.5</v>
      </c>
      <c r="F111" s="276">
        <v>32.270000000000003</v>
      </c>
      <c r="G111" s="276">
        <v>27.03</v>
      </c>
      <c r="H111" s="276">
        <v>32.979999999999997</v>
      </c>
      <c r="I111" s="276">
        <v>54.63</v>
      </c>
      <c r="J111" s="276">
        <v>49.69</v>
      </c>
      <c r="K111" s="276">
        <v>53.75</v>
      </c>
      <c r="L111" s="273">
        <f t="shared" si="5"/>
        <v>41.31</v>
      </c>
      <c r="M111" s="274">
        <v>50.793749999999996</v>
      </c>
      <c r="N111" s="274">
        <f t="shared" si="4"/>
        <v>-9.4837499999999935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s="271" customFormat="1">
      <c r="A112" s="185">
        <v>99</v>
      </c>
      <c r="B112" s="207" t="s">
        <v>196</v>
      </c>
      <c r="C112" s="208" t="s">
        <v>197</v>
      </c>
      <c r="D112" s="275">
        <v>40.11</v>
      </c>
      <c r="E112" s="275">
        <v>39.409999999999997</v>
      </c>
      <c r="F112" s="275">
        <v>32.770000000000003</v>
      </c>
      <c r="G112" s="275">
        <v>28.92</v>
      </c>
      <c r="H112" s="275">
        <v>28.43</v>
      </c>
      <c r="I112" s="275">
        <v>57.08</v>
      </c>
      <c r="J112" s="275">
        <v>47.84</v>
      </c>
      <c r="K112" s="275">
        <v>54.49</v>
      </c>
      <c r="L112" s="269">
        <f t="shared" si="5"/>
        <v>41.131249999999994</v>
      </c>
      <c r="M112" s="270">
        <v>48.217500000000001</v>
      </c>
      <c r="N112" s="270">
        <f t="shared" si="4"/>
        <v>-7.0862500000000068</v>
      </c>
    </row>
    <row r="113" spans="1:31">
      <c r="A113" s="193">
        <v>100</v>
      </c>
      <c r="B113" s="201" t="s">
        <v>242</v>
      </c>
      <c r="C113" s="202" t="s">
        <v>243</v>
      </c>
      <c r="D113" s="272">
        <v>41.38</v>
      </c>
      <c r="E113" s="272">
        <v>40</v>
      </c>
      <c r="F113" s="272">
        <v>30.58</v>
      </c>
      <c r="G113" s="272">
        <v>27.88</v>
      </c>
      <c r="H113" s="272">
        <v>35.04</v>
      </c>
      <c r="I113" s="272">
        <v>51.08</v>
      </c>
      <c r="J113" s="272">
        <v>47.69</v>
      </c>
      <c r="K113" s="272">
        <v>53.38</v>
      </c>
      <c r="L113" s="273">
        <f t="shared" si="5"/>
        <v>40.878749999999997</v>
      </c>
      <c r="M113" s="274">
        <v>48.233750000000001</v>
      </c>
      <c r="N113" s="274">
        <f t="shared" si="4"/>
        <v>-7.355000000000004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31" s="282" customFormat="1">
      <c r="A114" s="185">
        <v>101</v>
      </c>
      <c r="B114" s="186" t="s">
        <v>222</v>
      </c>
      <c r="C114" s="187" t="s">
        <v>223</v>
      </c>
      <c r="D114" s="275">
        <v>40.47</v>
      </c>
      <c r="E114" s="275">
        <v>39.53</v>
      </c>
      <c r="F114" s="275">
        <v>32.61</v>
      </c>
      <c r="G114" s="275">
        <v>28.51</v>
      </c>
      <c r="H114" s="275">
        <v>36.47</v>
      </c>
      <c r="I114" s="275">
        <v>50.81</v>
      </c>
      <c r="J114" s="275">
        <v>47.87</v>
      </c>
      <c r="K114" s="275">
        <v>50.55</v>
      </c>
      <c r="L114" s="269">
        <f t="shared" si="5"/>
        <v>40.852499999999999</v>
      </c>
      <c r="M114" s="270">
        <v>50.667499999999997</v>
      </c>
      <c r="N114" s="270">
        <f t="shared" si="4"/>
        <v>-9.8149999999999977</v>
      </c>
    </row>
    <row r="115" spans="1:31" s="101" customFormat="1">
      <c r="A115" s="193">
        <v>102</v>
      </c>
      <c r="B115" s="85" t="s">
        <v>228</v>
      </c>
      <c r="C115" s="86" t="s">
        <v>229</v>
      </c>
      <c r="D115" s="272">
        <v>43.78</v>
      </c>
      <c r="E115" s="272">
        <v>39.78</v>
      </c>
      <c r="F115" s="272">
        <v>30.56</v>
      </c>
      <c r="G115" s="272">
        <v>32.78</v>
      </c>
      <c r="H115" s="272">
        <v>32.78</v>
      </c>
      <c r="I115" s="272">
        <v>47.11</v>
      </c>
      <c r="J115" s="272">
        <v>47.78</v>
      </c>
      <c r="K115" s="272">
        <v>51.56</v>
      </c>
      <c r="L115" s="273">
        <f t="shared" si="5"/>
        <v>40.766250000000007</v>
      </c>
      <c r="M115" s="274">
        <v>44.791250000000005</v>
      </c>
      <c r="N115" s="274">
        <f t="shared" si="4"/>
        <v>-4.0249999999999986</v>
      </c>
    </row>
    <row r="116" spans="1:31" s="279" customFormat="1">
      <c r="A116" s="185">
        <v>103</v>
      </c>
      <c r="B116" s="186" t="s">
        <v>224</v>
      </c>
      <c r="C116" s="187" t="s">
        <v>225</v>
      </c>
      <c r="D116" s="275">
        <v>44.81</v>
      </c>
      <c r="E116" s="275">
        <v>42.3</v>
      </c>
      <c r="F116" s="275">
        <v>28.7</v>
      </c>
      <c r="G116" s="275">
        <v>26.85</v>
      </c>
      <c r="H116" s="275">
        <v>31.89</v>
      </c>
      <c r="I116" s="275">
        <v>49.33</v>
      </c>
      <c r="J116" s="275">
        <v>47.41</v>
      </c>
      <c r="K116" s="275">
        <v>53.04</v>
      </c>
      <c r="L116" s="269">
        <f t="shared" si="5"/>
        <v>40.541249999999998</v>
      </c>
      <c r="M116" s="270">
        <v>57.111249999999998</v>
      </c>
      <c r="N116" s="270">
        <f t="shared" si="4"/>
        <v>-16.57</v>
      </c>
    </row>
    <row r="117" spans="1:31">
      <c r="A117" s="193">
        <v>104</v>
      </c>
      <c r="B117" s="201" t="s">
        <v>246</v>
      </c>
      <c r="C117" s="202" t="s">
        <v>247</v>
      </c>
      <c r="D117" s="272">
        <v>40.46</v>
      </c>
      <c r="E117" s="272">
        <v>37.54</v>
      </c>
      <c r="F117" s="272">
        <v>31.15</v>
      </c>
      <c r="G117" s="272">
        <v>31.15</v>
      </c>
      <c r="H117" s="272">
        <v>32</v>
      </c>
      <c r="I117" s="272">
        <v>50.77</v>
      </c>
      <c r="J117" s="272">
        <v>50</v>
      </c>
      <c r="K117" s="272">
        <v>50.46</v>
      </c>
      <c r="L117" s="273">
        <f t="shared" si="5"/>
        <v>40.441250000000004</v>
      </c>
      <c r="M117" s="274">
        <v>53.46125</v>
      </c>
      <c r="N117" s="274">
        <f t="shared" si="4"/>
        <v>-13.019999999999996</v>
      </c>
    </row>
    <row r="118" spans="1:31" s="271" customFormat="1">
      <c r="A118" s="185">
        <v>105</v>
      </c>
      <c r="B118" s="186" t="s">
        <v>254</v>
      </c>
      <c r="C118" s="187" t="s">
        <v>255</v>
      </c>
      <c r="D118" s="275">
        <v>41.3</v>
      </c>
      <c r="E118" s="275">
        <v>40.07</v>
      </c>
      <c r="F118" s="275">
        <v>30.83</v>
      </c>
      <c r="G118" s="275">
        <v>27.22</v>
      </c>
      <c r="H118" s="275">
        <v>31.56</v>
      </c>
      <c r="I118" s="275">
        <v>50.3</v>
      </c>
      <c r="J118" s="275">
        <v>47.41</v>
      </c>
      <c r="K118" s="275">
        <v>52.59</v>
      </c>
      <c r="L118" s="269">
        <f t="shared" si="5"/>
        <v>40.160000000000011</v>
      </c>
      <c r="M118" s="270">
        <v>55.221250000000012</v>
      </c>
      <c r="N118" s="270">
        <f t="shared" si="4"/>
        <v>-15.061250000000001</v>
      </c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</row>
    <row r="119" spans="1:31">
      <c r="A119" s="193">
        <v>106</v>
      </c>
      <c r="B119" s="85" t="s">
        <v>240</v>
      </c>
      <c r="C119" s="86" t="s">
        <v>241</v>
      </c>
      <c r="D119" s="272">
        <v>37.14</v>
      </c>
      <c r="E119" s="272">
        <v>38</v>
      </c>
      <c r="F119" s="272">
        <v>27.86</v>
      </c>
      <c r="G119" s="272">
        <v>26.43</v>
      </c>
      <c r="H119" s="272">
        <v>32.93</v>
      </c>
      <c r="I119" s="272">
        <v>53.71</v>
      </c>
      <c r="J119" s="272">
        <v>50.71</v>
      </c>
      <c r="K119" s="272">
        <v>52.57</v>
      </c>
      <c r="L119" s="273">
        <f t="shared" si="5"/>
        <v>39.918750000000003</v>
      </c>
      <c r="M119" s="274">
        <v>49.365000000000002</v>
      </c>
      <c r="N119" s="274">
        <f t="shared" si="4"/>
        <v>-9.4462499999999991</v>
      </c>
    </row>
    <row r="120" spans="1:31" s="271" customFormat="1">
      <c r="A120" s="185">
        <v>107</v>
      </c>
      <c r="B120" s="186" t="s">
        <v>216</v>
      </c>
      <c r="C120" s="187" t="s">
        <v>217</v>
      </c>
      <c r="D120" s="275">
        <v>42.63</v>
      </c>
      <c r="E120" s="275">
        <v>42.75</v>
      </c>
      <c r="F120" s="275">
        <v>32.97</v>
      </c>
      <c r="G120" s="275">
        <v>30</v>
      </c>
      <c r="H120" s="275">
        <v>29.69</v>
      </c>
      <c r="I120" s="275">
        <v>47.75</v>
      </c>
      <c r="J120" s="275">
        <v>45.63</v>
      </c>
      <c r="K120" s="275">
        <v>46.5</v>
      </c>
      <c r="L120" s="269">
        <f t="shared" si="5"/>
        <v>39.74</v>
      </c>
      <c r="M120" s="270">
        <v>60.96875</v>
      </c>
      <c r="N120" s="270">
        <f t="shared" si="4"/>
        <v>-21.228749999999998</v>
      </c>
    </row>
    <row r="121" spans="1:31">
      <c r="A121" s="193">
        <v>108</v>
      </c>
      <c r="B121" s="201" t="s">
        <v>256</v>
      </c>
      <c r="C121" s="202" t="s">
        <v>257</v>
      </c>
      <c r="D121" s="272">
        <v>37.6</v>
      </c>
      <c r="E121" s="272">
        <v>40</v>
      </c>
      <c r="F121" s="272">
        <v>28.25</v>
      </c>
      <c r="G121" s="272">
        <v>30</v>
      </c>
      <c r="H121" s="272">
        <v>33.75</v>
      </c>
      <c r="I121" s="272">
        <v>48</v>
      </c>
      <c r="J121" s="272">
        <v>48</v>
      </c>
      <c r="K121" s="272">
        <v>52</v>
      </c>
      <c r="L121" s="273">
        <f t="shared" si="5"/>
        <v>39.700000000000003</v>
      </c>
      <c r="M121" s="274">
        <v>49.688749999999999</v>
      </c>
      <c r="N121" s="274">
        <f t="shared" si="4"/>
        <v>-9.988749999999996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31" s="271" customFormat="1">
      <c r="A122" s="185">
        <v>109</v>
      </c>
      <c r="B122" s="186" t="s">
        <v>238</v>
      </c>
      <c r="C122" s="187" t="s">
        <v>239</v>
      </c>
      <c r="D122" s="268">
        <v>38.58</v>
      </c>
      <c r="E122" s="268">
        <v>39.75</v>
      </c>
      <c r="F122" s="268">
        <v>30.21</v>
      </c>
      <c r="G122" s="268">
        <v>32.08</v>
      </c>
      <c r="H122" s="268">
        <v>29.56</v>
      </c>
      <c r="I122" s="268">
        <v>46.33</v>
      </c>
      <c r="J122" s="268">
        <v>48.33</v>
      </c>
      <c r="K122" s="268">
        <v>50.67</v>
      </c>
      <c r="L122" s="269">
        <f t="shared" si="5"/>
        <v>39.438749999999999</v>
      </c>
      <c r="M122" s="270">
        <v>37.457500000000003</v>
      </c>
      <c r="N122" s="270">
        <f t="shared" si="4"/>
        <v>1.9812499999999957</v>
      </c>
    </row>
    <row r="123" spans="1:31">
      <c r="A123" s="193">
        <v>110</v>
      </c>
      <c r="B123" s="85" t="s">
        <v>230</v>
      </c>
      <c r="C123" s="86" t="s">
        <v>231</v>
      </c>
      <c r="D123" s="272">
        <v>37.67</v>
      </c>
      <c r="E123" s="272">
        <v>38</v>
      </c>
      <c r="F123" s="272">
        <v>27.5</v>
      </c>
      <c r="G123" s="272">
        <v>27.5</v>
      </c>
      <c r="H123" s="272">
        <v>31.83</v>
      </c>
      <c r="I123" s="272">
        <v>52</v>
      </c>
      <c r="J123" s="272">
        <v>51.67</v>
      </c>
      <c r="K123" s="272">
        <v>49</v>
      </c>
      <c r="L123" s="273">
        <f t="shared" si="5"/>
        <v>39.396250000000002</v>
      </c>
      <c r="M123" s="274">
        <v>53.052499999999995</v>
      </c>
      <c r="N123" s="274">
        <f t="shared" si="4"/>
        <v>-13.656249999999993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31" s="271" customFormat="1">
      <c r="A124" s="185">
        <v>111</v>
      </c>
      <c r="B124" s="186" t="s">
        <v>248</v>
      </c>
      <c r="C124" s="187" t="s">
        <v>249</v>
      </c>
      <c r="D124" s="275">
        <v>40.65</v>
      </c>
      <c r="E124" s="275">
        <v>37.39</v>
      </c>
      <c r="F124" s="275">
        <v>29.11</v>
      </c>
      <c r="G124" s="275">
        <v>31.61</v>
      </c>
      <c r="H124" s="275">
        <v>30.45</v>
      </c>
      <c r="I124" s="275">
        <v>45.81</v>
      </c>
      <c r="J124" s="275">
        <v>45.65</v>
      </c>
      <c r="K124" s="275">
        <v>51.74</v>
      </c>
      <c r="L124" s="269">
        <f t="shared" si="5"/>
        <v>39.051249999999996</v>
      </c>
      <c r="M124" s="270">
        <v>53.16375</v>
      </c>
      <c r="N124" s="270">
        <f t="shared" si="4"/>
        <v>-14.112500000000004</v>
      </c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</row>
    <row r="125" spans="1:31">
      <c r="A125" s="193">
        <v>112</v>
      </c>
      <c r="B125" s="201" t="s">
        <v>236</v>
      </c>
      <c r="C125" s="202" t="s">
        <v>237</v>
      </c>
      <c r="D125" s="272">
        <v>39.15</v>
      </c>
      <c r="E125" s="272">
        <v>36.380000000000003</v>
      </c>
      <c r="F125" s="272">
        <v>28.75</v>
      </c>
      <c r="G125" s="272">
        <v>25.58</v>
      </c>
      <c r="H125" s="272">
        <v>35.31</v>
      </c>
      <c r="I125" s="272">
        <v>46</v>
      </c>
      <c r="J125" s="272">
        <v>48.27</v>
      </c>
      <c r="K125" s="272">
        <v>51.08</v>
      </c>
      <c r="L125" s="273">
        <f t="shared" si="5"/>
        <v>38.814999999999998</v>
      </c>
      <c r="M125" s="274">
        <v>42.383749999999999</v>
      </c>
      <c r="N125" s="274">
        <f t="shared" si="4"/>
        <v>-3.5687500000000014</v>
      </c>
    </row>
    <row r="126" spans="1:31" s="271" customFormat="1">
      <c r="A126" s="185">
        <v>113</v>
      </c>
      <c r="B126" s="186" t="s">
        <v>244</v>
      </c>
      <c r="C126" s="187" t="s">
        <v>245</v>
      </c>
      <c r="D126" s="275">
        <v>37.71</v>
      </c>
      <c r="E126" s="275">
        <v>36.57</v>
      </c>
      <c r="F126" s="275">
        <v>25.18</v>
      </c>
      <c r="G126" s="275">
        <v>26.79</v>
      </c>
      <c r="H126" s="275">
        <v>32.57</v>
      </c>
      <c r="I126" s="275">
        <v>51.71</v>
      </c>
      <c r="J126" s="275">
        <v>50.71</v>
      </c>
      <c r="K126" s="275">
        <v>48.57</v>
      </c>
      <c r="L126" s="269">
        <f t="shared" si="5"/>
        <v>38.72625</v>
      </c>
      <c r="M126" s="270">
        <v>54.002499999999998</v>
      </c>
      <c r="N126" s="270">
        <f t="shared" si="4"/>
        <v>-15.276249999999997</v>
      </c>
    </row>
    <row r="127" spans="1:31">
      <c r="A127" s="193">
        <v>114</v>
      </c>
      <c r="B127" s="201" t="s">
        <v>198</v>
      </c>
      <c r="C127" s="202" t="s">
        <v>199</v>
      </c>
      <c r="D127" s="272">
        <v>35.4</v>
      </c>
      <c r="E127" s="272">
        <v>37.200000000000003</v>
      </c>
      <c r="F127" s="272">
        <v>27.25</v>
      </c>
      <c r="G127" s="272">
        <v>22.5</v>
      </c>
      <c r="H127" s="272">
        <v>32.049999999999997</v>
      </c>
      <c r="I127" s="272">
        <v>48</v>
      </c>
      <c r="J127" s="272">
        <v>54.5</v>
      </c>
      <c r="K127" s="272">
        <v>50.4</v>
      </c>
      <c r="L127" s="273">
        <f t="shared" si="5"/>
        <v>38.412499999999994</v>
      </c>
      <c r="M127" s="274">
        <v>66.613749999999996</v>
      </c>
      <c r="N127" s="274">
        <f t="shared" si="4"/>
        <v>-28.201250000000002</v>
      </c>
    </row>
    <row r="128" spans="1:31" s="271" customFormat="1">
      <c r="A128" s="185">
        <v>115</v>
      </c>
      <c r="B128" s="186" t="s">
        <v>232</v>
      </c>
      <c r="C128" s="187" t="s">
        <v>233</v>
      </c>
      <c r="D128" s="275">
        <v>36.82</v>
      </c>
      <c r="E128" s="275">
        <v>36.450000000000003</v>
      </c>
      <c r="F128" s="275">
        <v>32.729999999999997</v>
      </c>
      <c r="G128" s="275">
        <v>27.27</v>
      </c>
      <c r="H128" s="275">
        <v>27.95</v>
      </c>
      <c r="I128" s="275">
        <v>45.64</v>
      </c>
      <c r="J128" s="275">
        <v>48.86</v>
      </c>
      <c r="K128" s="275">
        <v>49.09</v>
      </c>
      <c r="L128" s="269">
        <f t="shared" si="5"/>
        <v>38.101250000000007</v>
      </c>
      <c r="M128" s="270">
        <v>48.267499999999991</v>
      </c>
      <c r="N128" s="270">
        <f t="shared" si="4"/>
        <v>-10.166249999999984</v>
      </c>
    </row>
    <row r="129" spans="1:31">
      <c r="A129" s="193">
        <v>116</v>
      </c>
      <c r="B129" s="201" t="s">
        <v>252</v>
      </c>
      <c r="C129" s="202" t="s">
        <v>253</v>
      </c>
      <c r="D129" s="272">
        <v>38</v>
      </c>
      <c r="E129" s="272">
        <v>35.33</v>
      </c>
      <c r="F129" s="272">
        <v>25.63</v>
      </c>
      <c r="G129" s="272">
        <v>31.25</v>
      </c>
      <c r="H129" s="272">
        <v>30.04</v>
      </c>
      <c r="I129" s="272">
        <v>47.33</v>
      </c>
      <c r="J129" s="272">
        <v>45.83</v>
      </c>
      <c r="K129" s="272">
        <v>50</v>
      </c>
      <c r="L129" s="273">
        <f t="shared" si="5"/>
        <v>37.926249999999996</v>
      </c>
      <c r="M129" s="274">
        <v>53.252499999999998</v>
      </c>
      <c r="N129" s="274">
        <f t="shared" si="4"/>
        <v>-15.326250000000002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s="271" customFormat="1">
      <c r="A130" s="185">
        <v>117</v>
      </c>
      <c r="B130" s="186" t="s">
        <v>250</v>
      </c>
      <c r="C130" s="187" t="s">
        <v>251</v>
      </c>
      <c r="D130" s="275">
        <v>34.799999999999997</v>
      </c>
      <c r="E130" s="275">
        <v>38.4</v>
      </c>
      <c r="F130" s="275">
        <v>26.25</v>
      </c>
      <c r="G130" s="275">
        <v>20.5</v>
      </c>
      <c r="H130" s="275">
        <v>29.15</v>
      </c>
      <c r="I130" s="275">
        <v>51.6</v>
      </c>
      <c r="J130" s="275">
        <v>50.5</v>
      </c>
      <c r="K130" s="275">
        <v>50.4</v>
      </c>
      <c r="L130" s="269">
        <f t="shared" si="5"/>
        <v>37.699999999999996</v>
      </c>
      <c r="M130" s="270">
        <v>41.473749999999995</v>
      </c>
      <c r="N130" s="270">
        <f t="shared" si="4"/>
        <v>-3.7737499999999997</v>
      </c>
    </row>
    <row r="131" spans="1:31">
      <c r="A131" s="193">
        <v>118</v>
      </c>
      <c r="B131" s="201" t="s">
        <v>266</v>
      </c>
      <c r="C131" s="202" t="s">
        <v>267</v>
      </c>
      <c r="D131" s="276">
        <v>37.56</v>
      </c>
      <c r="E131" s="276">
        <v>39.56</v>
      </c>
      <c r="F131" s="276">
        <v>27.78</v>
      </c>
      <c r="G131" s="276">
        <v>28.33</v>
      </c>
      <c r="H131" s="276">
        <v>30.28</v>
      </c>
      <c r="I131" s="276">
        <v>46.22</v>
      </c>
      <c r="J131" s="276">
        <v>41.11</v>
      </c>
      <c r="K131" s="276">
        <v>50.22</v>
      </c>
      <c r="L131" s="273">
        <f t="shared" si="5"/>
        <v>37.632500000000007</v>
      </c>
      <c r="M131" s="274">
        <v>37.849999999999994</v>
      </c>
      <c r="N131" s="274">
        <f t="shared" si="4"/>
        <v>-0.21749999999998693</v>
      </c>
    </row>
    <row r="132" spans="1:31" s="271" customFormat="1">
      <c r="A132" s="185">
        <v>119</v>
      </c>
      <c r="B132" s="207" t="s">
        <v>268</v>
      </c>
      <c r="C132" s="208" t="s">
        <v>269</v>
      </c>
      <c r="D132" s="275">
        <v>38.28</v>
      </c>
      <c r="E132" s="275">
        <v>38.14</v>
      </c>
      <c r="F132" s="275">
        <v>26.21</v>
      </c>
      <c r="G132" s="275">
        <v>25.86</v>
      </c>
      <c r="H132" s="275">
        <v>30.02</v>
      </c>
      <c r="I132" s="275">
        <v>43.45</v>
      </c>
      <c r="J132" s="275">
        <v>42.41</v>
      </c>
      <c r="K132" s="275">
        <v>49.79</v>
      </c>
      <c r="L132" s="269">
        <f t="shared" si="5"/>
        <v>36.770000000000003</v>
      </c>
      <c r="M132" s="270">
        <v>49.761250000000004</v>
      </c>
      <c r="N132" s="270">
        <f t="shared" si="4"/>
        <v>-12.991250000000001</v>
      </c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</row>
    <row r="133" spans="1:31">
      <c r="A133" s="193">
        <v>120</v>
      </c>
      <c r="B133" s="201" t="s">
        <v>262</v>
      </c>
      <c r="C133" s="202" t="s">
        <v>263</v>
      </c>
      <c r="D133" s="272">
        <v>37.200000000000003</v>
      </c>
      <c r="E133" s="272">
        <v>36.6</v>
      </c>
      <c r="F133" s="272">
        <v>23.5</v>
      </c>
      <c r="G133" s="272">
        <v>24.5</v>
      </c>
      <c r="H133" s="272">
        <v>33.25</v>
      </c>
      <c r="I133" s="272">
        <v>44</v>
      </c>
      <c r="J133" s="272">
        <v>44</v>
      </c>
      <c r="K133" s="272">
        <v>50.4</v>
      </c>
      <c r="L133" s="273">
        <f t="shared" si="5"/>
        <v>36.681249999999999</v>
      </c>
      <c r="M133" s="274">
        <v>39.183749999999996</v>
      </c>
      <c r="N133" s="274">
        <f t="shared" si="4"/>
        <v>-2.5024999999999977</v>
      </c>
    </row>
    <row r="134" spans="1:31" s="271" customFormat="1">
      <c r="A134" s="185">
        <v>121</v>
      </c>
      <c r="B134" s="186" t="s">
        <v>264</v>
      </c>
      <c r="C134" s="187" t="s">
        <v>265</v>
      </c>
      <c r="D134" s="268">
        <v>34.75</v>
      </c>
      <c r="E134" s="268">
        <v>36.75</v>
      </c>
      <c r="F134" s="268">
        <v>25.94</v>
      </c>
      <c r="G134" s="268">
        <v>25.63</v>
      </c>
      <c r="H134" s="268">
        <v>31.13</v>
      </c>
      <c r="I134" s="268">
        <v>42</v>
      </c>
      <c r="J134" s="268">
        <v>41.25</v>
      </c>
      <c r="K134" s="268">
        <v>53</v>
      </c>
      <c r="L134" s="269">
        <f t="shared" si="5"/>
        <v>36.306249999999999</v>
      </c>
      <c r="M134" s="270">
        <v>34.744999999999997</v>
      </c>
      <c r="N134" s="270">
        <f t="shared" si="4"/>
        <v>1.5612500000000011</v>
      </c>
    </row>
    <row r="135" spans="1:31">
      <c r="A135" s="193">
        <v>122</v>
      </c>
      <c r="B135" s="85" t="s">
        <v>234</v>
      </c>
      <c r="C135" s="86" t="s">
        <v>235</v>
      </c>
      <c r="D135" s="272">
        <v>37.25</v>
      </c>
      <c r="E135" s="272">
        <v>34.5</v>
      </c>
      <c r="F135" s="272">
        <v>32.5</v>
      </c>
      <c r="G135" s="272">
        <v>30</v>
      </c>
      <c r="H135" s="272">
        <v>28.25</v>
      </c>
      <c r="I135" s="272">
        <v>43.5</v>
      </c>
      <c r="J135" s="272">
        <v>45.63</v>
      </c>
      <c r="K135" s="272">
        <v>35.5</v>
      </c>
      <c r="L135" s="273">
        <f t="shared" si="5"/>
        <v>35.891249999999999</v>
      </c>
      <c r="M135" s="274">
        <v>43.493749999999999</v>
      </c>
      <c r="N135" s="274">
        <f t="shared" si="4"/>
        <v>-7.6024999999999991</v>
      </c>
    </row>
    <row r="136" spans="1:31" s="271" customFormat="1">
      <c r="A136" s="185">
        <v>123</v>
      </c>
      <c r="B136" s="186" t="s">
        <v>258</v>
      </c>
      <c r="C136" s="187" t="s">
        <v>259</v>
      </c>
      <c r="D136" s="275">
        <v>34.25</v>
      </c>
      <c r="E136" s="275">
        <v>36.25</v>
      </c>
      <c r="F136" s="275">
        <v>23.75</v>
      </c>
      <c r="G136" s="275">
        <v>23.75</v>
      </c>
      <c r="H136" s="275">
        <v>33.44</v>
      </c>
      <c r="I136" s="275">
        <v>45.5</v>
      </c>
      <c r="J136" s="275">
        <v>42.5</v>
      </c>
      <c r="K136" s="275">
        <v>46.5</v>
      </c>
      <c r="L136" s="269">
        <f t="shared" si="5"/>
        <v>35.7425</v>
      </c>
      <c r="M136" s="270">
        <v>57.172499999999999</v>
      </c>
      <c r="N136" s="270">
        <f t="shared" si="4"/>
        <v>-21.43</v>
      </c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</row>
    <row r="137" spans="1:31" s="94" customFormat="1">
      <c r="A137" s="193">
        <v>124</v>
      </c>
      <c r="B137" s="201" t="s">
        <v>260</v>
      </c>
      <c r="C137" s="202" t="s">
        <v>261</v>
      </c>
      <c r="D137" s="283">
        <v>35</v>
      </c>
      <c r="E137" s="283">
        <v>37.25</v>
      </c>
      <c r="F137" s="283">
        <v>20.63</v>
      </c>
      <c r="G137" s="283">
        <v>28.75</v>
      </c>
      <c r="H137" s="283">
        <v>31.38</v>
      </c>
      <c r="I137" s="283">
        <v>43</v>
      </c>
      <c r="J137" s="283">
        <v>40.630000000000003</v>
      </c>
      <c r="K137" s="283">
        <v>42.5</v>
      </c>
      <c r="L137" s="273">
        <f t="shared" si="5"/>
        <v>34.892499999999998</v>
      </c>
      <c r="M137" s="274">
        <v>53.236250000000005</v>
      </c>
      <c r="N137" s="274">
        <f t="shared" si="4"/>
        <v>-18.343750000000007</v>
      </c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</row>
    <row r="138" spans="1:31">
      <c r="A138" s="185">
        <v>125</v>
      </c>
      <c r="B138" s="186" t="s">
        <v>274</v>
      </c>
      <c r="C138" s="187" t="s">
        <v>275</v>
      </c>
      <c r="D138" s="275"/>
      <c r="E138" s="275"/>
      <c r="F138" s="275"/>
      <c r="G138" s="275"/>
      <c r="H138" s="275"/>
      <c r="I138" s="275"/>
      <c r="J138" s="275"/>
      <c r="K138" s="275"/>
      <c r="L138" s="285">
        <f t="shared" si="5"/>
        <v>0</v>
      </c>
      <c r="M138" s="286">
        <v>33.428750000000001</v>
      </c>
      <c r="N138" s="287"/>
    </row>
    <row r="139" spans="1:31">
      <c r="A139" s="185">
        <v>126</v>
      </c>
      <c r="B139" s="186" t="s">
        <v>276</v>
      </c>
      <c r="C139" s="187" t="s">
        <v>277</v>
      </c>
      <c r="D139" s="275"/>
      <c r="E139" s="275"/>
      <c r="F139" s="275"/>
      <c r="G139" s="275"/>
      <c r="H139" s="275"/>
      <c r="I139" s="275"/>
      <c r="J139" s="275"/>
      <c r="K139" s="275"/>
      <c r="L139" s="285">
        <f t="shared" si="5"/>
        <v>0</v>
      </c>
      <c r="M139" s="286">
        <v>44.59375</v>
      </c>
      <c r="N139" s="287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31">
      <c r="A140" s="185">
        <v>127</v>
      </c>
      <c r="B140" s="186" t="s">
        <v>270</v>
      </c>
      <c r="C140" s="187" t="s">
        <v>271</v>
      </c>
      <c r="D140" s="275"/>
      <c r="E140" s="275"/>
      <c r="F140" s="275"/>
      <c r="G140" s="275"/>
      <c r="H140" s="275"/>
      <c r="I140" s="275"/>
      <c r="J140" s="275"/>
      <c r="K140" s="275"/>
      <c r="L140" s="285">
        <f t="shared" si="5"/>
        <v>0</v>
      </c>
      <c r="M140" s="286">
        <v>56.158749999999991</v>
      </c>
      <c r="N140" s="287"/>
    </row>
    <row r="141" spans="1:31">
      <c r="A141" s="185">
        <v>128</v>
      </c>
      <c r="B141" s="288" t="s">
        <v>272</v>
      </c>
      <c r="C141" s="289" t="s">
        <v>273</v>
      </c>
      <c r="D141" s="290"/>
      <c r="E141" s="290"/>
      <c r="F141" s="290"/>
      <c r="G141" s="290"/>
      <c r="H141" s="290"/>
      <c r="I141" s="290"/>
      <c r="J141" s="290"/>
      <c r="K141" s="290"/>
      <c r="L141" s="285">
        <f t="shared" si="5"/>
        <v>0</v>
      </c>
      <c r="M141" s="291">
        <v>67.344999999999999</v>
      </c>
      <c r="N141" s="28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8" spans="1:24" s="113" customFormat="1">
      <c r="A148" s="12"/>
      <c r="B148" s="108"/>
      <c r="C148" s="12"/>
      <c r="D148" s="109"/>
      <c r="E148" s="109"/>
      <c r="F148" s="109"/>
      <c r="G148" s="109"/>
      <c r="H148" s="109"/>
      <c r="I148" s="109"/>
      <c r="J148" s="109"/>
      <c r="K148" s="109"/>
      <c r="L148" s="111"/>
      <c r="M148" s="292"/>
      <c r="N148" s="109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s="113" customFormat="1">
      <c r="A149" s="12"/>
      <c r="B149" s="108"/>
      <c r="C149" s="12"/>
      <c r="D149" s="109"/>
      <c r="E149" s="109"/>
      <c r="F149" s="109"/>
      <c r="G149" s="109"/>
      <c r="H149" s="109"/>
      <c r="I149" s="109"/>
      <c r="J149" s="109"/>
      <c r="K149" s="109"/>
      <c r="L149" s="111"/>
      <c r="M149" s="292"/>
      <c r="N149" s="109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s="113" customFormat="1">
      <c r="A150" s="12"/>
      <c r="B150" s="108"/>
      <c r="C150" s="12"/>
      <c r="D150" s="109"/>
      <c r="E150" s="109"/>
      <c r="F150" s="109"/>
      <c r="G150" s="109"/>
      <c r="H150" s="109"/>
      <c r="I150" s="109"/>
      <c r="J150" s="109"/>
      <c r="K150" s="109"/>
      <c r="L150" s="111"/>
      <c r="M150" s="292"/>
      <c r="N150" s="109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s="113" customFormat="1">
      <c r="A151" s="12"/>
      <c r="B151" s="108"/>
      <c r="C151" s="12"/>
      <c r="D151" s="109"/>
      <c r="E151" s="109"/>
      <c r="F151" s="109"/>
      <c r="G151" s="109"/>
      <c r="H151" s="109"/>
      <c r="I151" s="109"/>
      <c r="J151" s="109"/>
      <c r="K151" s="109"/>
      <c r="L151" s="111"/>
      <c r="M151" s="292"/>
      <c r="N151" s="109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s="113" customFormat="1">
      <c r="A152" s="12"/>
      <c r="B152" s="108"/>
      <c r="C152" s="12"/>
      <c r="D152" s="109"/>
      <c r="E152" s="109"/>
      <c r="F152" s="109"/>
      <c r="G152" s="109"/>
      <c r="H152" s="109"/>
      <c r="I152" s="109"/>
      <c r="J152" s="109"/>
      <c r="K152" s="109"/>
      <c r="L152" s="111"/>
      <c r="M152" s="292"/>
      <c r="N152" s="109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s="113" customFormat="1">
      <c r="A153" s="12"/>
      <c r="B153" s="108"/>
      <c r="C153" s="12"/>
      <c r="D153" s="109"/>
      <c r="E153" s="109"/>
      <c r="F153" s="109"/>
      <c r="G153" s="109"/>
      <c r="H153" s="109"/>
      <c r="I153" s="109"/>
      <c r="J153" s="109"/>
      <c r="K153" s="109"/>
      <c r="L153" s="111"/>
      <c r="M153" s="292"/>
      <c r="N153" s="109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s="113" customFormat="1">
      <c r="A154" s="12"/>
      <c r="B154" s="108"/>
      <c r="C154" s="12"/>
      <c r="D154" s="109"/>
      <c r="E154" s="109"/>
      <c r="F154" s="109"/>
      <c r="G154" s="109"/>
      <c r="H154" s="109"/>
      <c r="I154" s="109"/>
      <c r="J154" s="109"/>
      <c r="K154" s="109"/>
      <c r="L154" s="111"/>
      <c r="M154" s="292"/>
      <c r="N154" s="109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s="113" customFormat="1">
      <c r="A155" s="12"/>
      <c r="B155" s="108"/>
      <c r="C155" s="12"/>
      <c r="D155" s="109"/>
      <c r="E155" s="109"/>
      <c r="F155" s="109"/>
      <c r="G155" s="109"/>
      <c r="H155" s="109"/>
      <c r="I155" s="109"/>
      <c r="J155" s="109"/>
      <c r="K155" s="109"/>
      <c r="L155" s="111"/>
      <c r="M155" s="292"/>
      <c r="N155" s="109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s="113" customFormat="1">
      <c r="A156" s="12"/>
      <c r="B156" s="108"/>
      <c r="C156" s="12"/>
      <c r="D156" s="109"/>
      <c r="E156" s="109"/>
      <c r="F156" s="109"/>
      <c r="G156" s="109"/>
      <c r="H156" s="109"/>
      <c r="I156" s="109"/>
      <c r="J156" s="109"/>
      <c r="K156" s="109"/>
      <c r="L156" s="111"/>
      <c r="M156" s="292"/>
      <c r="N156" s="109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s="113" customFormat="1">
      <c r="A157" s="12"/>
      <c r="B157" s="108"/>
      <c r="C157" s="12"/>
      <c r="D157" s="109"/>
      <c r="E157" s="109"/>
      <c r="F157" s="109"/>
      <c r="G157" s="109"/>
      <c r="H157" s="109"/>
      <c r="I157" s="109"/>
      <c r="J157" s="109"/>
      <c r="K157" s="109"/>
      <c r="L157" s="111"/>
      <c r="M157" s="292"/>
      <c r="N157" s="109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</sheetData>
  <mergeCells count="17">
    <mergeCell ref="A1:N1"/>
    <mergeCell ref="A2:N2"/>
    <mergeCell ref="A3:N3"/>
    <mergeCell ref="A5:A7"/>
    <mergeCell ref="C5:C7"/>
    <mergeCell ref="D5:D6"/>
    <mergeCell ref="E5:E6"/>
    <mergeCell ref="F5:F6"/>
    <mergeCell ref="G5:G6"/>
    <mergeCell ref="H5:H6"/>
    <mergeCell ref="A10:C10"/>
    <mergeCell ref="I5:I6"/>
    <mergeCell ref="J5:J6"/>
    <mergeCell ref="K5:K6"/>
    <mergeCell ref="L5:M5"/>
    <mergeCell ref="A8:C8"/>
    <mergeCell ref="A9:C9"/>
  </mergeCells>
  <pageMargins left="1.1811023622047245" right="0.19685039370078741" top="0.94488188976377963" bottom="0.31496062992125984" header="0.31496062992125984" footer="0.31496062992125984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57"/>
  <sheetViews>
    <sheetView view="pageBreakPreview" zoomScaleNormal="110" zoomScaleSheetLayoutView="100" workbookViewId="0">
      <pane ySplit="10" topLeftCell="A17" activePane="bottomLeft" state="frozen"/>
      <selection pane="bottomLeft" sqref="A1:V141"/>
    </sheetView>
  </sheetViews>
  <sheetFormatPr defaultRowHeight="18.75"/>
  <cols>
    <col min="1" max="1" width="3.375" style="12" customWidth="1"/>
    <col min="2" max="2" width="10.25" style="108" hidden="1" customWidth="1"/>
    <col min="3" max="3" width="11.625" style="12" customWidth="1"/>
    <col min="4" max="4" width="4.375" style="109" customWidth="1"/>
    <col min="5" max="5" width="5.125" style="110" customWidth="1"/>
    <col min="6" max="6" width="4.375" style="109" customWidth="1"/>
    <col min="7" max="7" width="5.25" style="110" customWidth="1"/>
    <col min="8" max="8" width="4.375" style="109" customWidth="1"/>
    <col min="9" max="9" width="5" style="110" customWidth="1"/>
    <col min="10" max="10" width="4.5" style="109" customWidth="1"/>
    <col min="11" max="11" width="4.875" style="110" customWidth="1"/>
    <col min="12" max="12" width="4.625" style="109" customWidth="1"/>
    <col min="13" max="13" width="4.625" style="110" customWidth="1"/>
    <col min="14" max="14" width="4.375" style="109" customWidth="1"/>
    <col min="15" max="15" width="5.125" style="110" customWidth="1"/>
    <col min="16" max="16" width="4.125" style="109" customWidth="1"/>
    <col min="17" max="17" width="5" style="110" customWidth="1"/>
    <col min="18" max="18" width="4.25" style="109" customWidth="1"/>
    <col min="19" max="19" width="5.125" style="110" customWidth="1"/>
    <col min="20" max="20" width="5" style="235" customWidth="1"/>
    <col min="21" max="21" width="5.125" style="236" customWidth="1"/>
    <col min="22" max="22" width="5" style="110" customWidth="1"/>
    <col min="23" max="23" width="5" style="659" customWidth="1"/>
    <col min="24" max="30" width="5.625" style="12" customWidth="1"/>
    <col min="31" max="16384" width="9" style="12"/>
  </cols>
  <sheetData>
    <row r="1" spans="1:34" s="2" customFormat="1" ht="21" customHeight="1">
      <c r="A1" s="901" t="s">
        <v>278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658"/>
    </row>
    <row r="2" spans="1:34" s="2" customFormat="1" ht="21" customHeight="1">
      <c r="A2" s="901" t="s">
        <v>279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658"/>
    </row>
    <row r="3" spans="1:34" s="4" customFormat="1" ht="21" customHeight="1">
      <c r="A3" s="902" t="s">
        <v>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658"/>
    </row>
    <row r="4" spans="1:34" ht="13.5" hidden="1" customHeight="1">
      <c r="A4" s="5"/>
      <c r="B4" s="6"/>
      <c r="C4" s="5"/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7"/>
      <c r="S4" s="8"/>
      <c r="T4" s="114"/>
      <c r="U4" s="115"/>
      <c r="V4" s="8"/>
    </row>
    <row r="5" spans="1:34">
      <c r="A5" s="116" t="s">
        <v>3</v>
      </c>
      <c r="B5" s="117"/>
      <c r="C5" s="904" t="s">
        <v>4</v>
      </c>
      <c r="D5" s="907" t="s">
        <v>5</v>
      </c>
      <c r="E5" s="907"/>
      <c r="F5" s="908" t="s">
        <v>7</v>
      </c>
      <c r="G5" s="908"/>
      <c r="H5" s="907" t="s">
        <v>8</v>
      </c>
      <c r="I5" s="907"/>
      <c r="J5" s="908" t="s">
        <v>9</v>
      </c>
      <c r="K5" s="908"/>
      <c r="L5" s="907" t="s">
        <v>10</v>
      </c>
      <c r="M5" s="907"/>
      <c r="N5" s="909" t="s">
        <v>280</v>
      </c>
      <c r="O5" s="909"/>
      <c r="P5" s="907" t="s">
        <v>12</v>
      </c>
      <c r="Q5" s="907"/>
      <c r="R5" s="908" t="s">
        <v>281</v>
      </c>
      <c r="S5" s="908"/>
      <c r="T5" s="910" t="s">
        <v>282</v>
      </c>
      <c r="U5" s="910"/>
      <c r="V5" s="118" t="s">
        <v>283</v>
      </c>
      <c r="W5" s="660"/>
      <c r="X5" s="12" t="s">
        <v>284</v>
      </c>
    </row>
    <row r="6" spans="1:34">
      <c r="A6" s="119" t="s">
        <v>14</v>
      </c>
      <c r="B6" s="117" t="s">
        <v>15</v>
      </c>
      <c r="C6" s="904"/>
      <c r="D6" s="120" t="s">
        <v>285</v>
      </c>
      <c r="E6" s="121" t="s">
        <v>286</v>
      </c>
      <c r="F6" s="120" t="s">
        <v>285</v>
      </c>
      <c r="G6" s="121" t="s">
        <v>286</v>
      </c>
      <c r="H6" s="120" t="s">
        <v>285</v>
      </c>
      <c r="I6" s="121" t="s">
        <v>286</v>
      </c>
      <c r="J6" s="120" t="s">
        <v>285</v>
      </c>
      <c r="K6" s="121" t="s">
        <v>286</v>
      </c>
      <c r="L6" s="120" t="s">
        <v>285</v>
      </c>
      <c r="M6" s="121" t="s">
        <v>286</v>
      </c>
      <c r="N6" s="120" t="s">
        <v>285</v>
      </c>
      <c r="O6" s="121" t="s">
        <v>286</v>
      </c>
      <c r="P6" s="120" t="s">
        <v>285</v>
      </c>
      <c r="Q6" s="121" t="s">
        <v>286</v>
      </c>
      <c r="R6" s="120" t="s">
        <v>285</v>
      </c>
      <c r="S6" s="121" t="s">
        <v>286</v>
      </c>
      <c r="T6" s="122" t="s">
        <v>286</v>
      </c>
      <c r="U6" s="123" t="s">
        <v>285</v>
      </c>
      <c r="V6" s="124" t="s">
        <v>287</v>
      </c>
      <c r="W6" s="661"/>
      <c r="X6" s="125"/>
    </row>
    <row r="7" spans="1:34" ht="18.75" hidden="1" customHeight="1">
      <c r="A7" s="126"/>
      <c r="B7" s="117"/>
      <c r="C7" s="904"/>
      <c r="D7" s="127">
        <v>2554</v>
      </c>
      <c r="E7" s="127"/>
      <c r="F7" s="127">
        <v>2554</v>
      </c>
      <c r="G7" s="127"/>
      <c r="H7" s="127">
        <v>2554</v>
      </c>
      <c r="I7" s="127"/>
      <c r="J7" s="127">
        <v>2554</v>
      </c>
      <c r="K7" s="127"/>
      <c r="L7" s="127">
        <v>2554</v>
      </c>
      <c r="M7" s="127"/>
      <c r="N7" s="127">
        <v>2554</v>
      </c>
      <c r="O7" s="127"/>
      <c r="P7" s="127">
        <v>2554</v>
      </c>
      <c r="Q7" s="127"/>
      <c r="R7" s="127">
        <v>2554</v>
      </c>
      <c r="S7" s="127"/>
      <c r="T7" s="128"/>
      <c r="U7" s="129" t="s">
        <v>288</v>
      </c>
      <c r="V7" s="130"/>
      <c r="W7" s="662"/>
    </row>
    <row r="8" spans="1:34" s="41" customFormat="1" hidden="1">
      <c r="A8" s="900" t="s">
        <v>19</v>
      </c>
      <c r="B8" s="900"/>
      <c r="C8" s="900"/>
      <c r="D8" s="131"/>
      <c r="E8" s="132"/>
      <c r="F8" s="131"/>
      <c r="G8" s="132"/>
      <c r="H8" s="131"/>
      <c r="I8" s="132"/>
      <c r="J8" s="131"/>
      <c r="K8" s="132"/>
      <c r="L8" s="131"/>
      <c r="M8" s="132"/>
      <c r="N8" s="131"/>
      <c r="O8" s="132"/>
      <c r="P8" s="131"/>
      <c r="Q8" s="132"/>
      <c r="R8" s="131"/>
      <c r="S8" s="132"/>
      <c r="T8" s="133"/>
      <c r="U8" s="134"/>
      <c r="V8" s="135"/>
      <c r="W8" s="659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s="49" customFormat="1" hidden="1">
      <c r="A9" s="850" t="s">
        <v>20</v>
      </c>
      <c r="B9" s="850"/>
      <c r="C9" s="850"/>
      <c r="D9" s="136"/>
      <c r="E9" s="137"/>
      <c r="F9" s="136"/>
      <c r="G9" s="137"/>
      <c r="H9" s="136"/>
      <c r="I9" s="137"/>
      <c r="J9" s="136"/>
      <c r="K9" s="137"/>
      <c r="L9" s="136"/>
      <c r="M9" s="137"/>
      <c r="N9" s="136"/>
      <c r="O9" s="137"/>
      <c r="P9" s="136"/>
      <c r="Q9" s="137"/>
      <c r="R9" s="136"/>
      <c r="S9" s="137"/>
      <c r="T9" s="138"/>
      <c r="U9" s="134"/>
      <c r="V9" s="135"/>
      <c r="W9" s="659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s="57" customFormat="1" hidden="1">
      <c r="A10" s="906" t="s">
        <v>21</v>
      </c>
      <c r="B10" s="906"/>
      <c r="C10" s="906"/>
      <c r="D10" s="139"/>
      <c r="E10" s="140"/>
      <c r="F10" s="139"/>
      <c r="G10" s="140"/>
      <c r="H10" s="139"/>
      <c r="I10" s="140"/>
      <c r="J10" s="139"/>
      <c r="K10" s="140"/>
      <c r="L10" s="139"/>
      <c r="M10" s="140"/>
      <c r="N10" s="139"/>
      <c r="O10" s="140"/>
      <c r="P10" s="139"/>
      <c r="Q10" s="140"/>
      <c r="R10" s="139"/>
      <c r="S10" s="140"/>
      <c r="T10" s="141"/>
      <c r="U10" s="142"/>
      <c r="V10" s="143"/>
      <c r="W10" s="65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s="66" customFormat="1">
      <c r="A11" s="144"/>
      <c r="B11" s="145"/>
      <c r="C11" s="144" t="s">
        <v>21</v>
      </c>
      <c r="D11" s="146">
        <v>50.04</v>
      </c>
      <c r="E11" s="147">
        <v>45.68</v>
      </c>
      <c r="F11" s="146">
        <v>52.22</v>
      </c>
      <c r="G11" s="147">
        <v>44.22</v>
      </c>
      <c r="H11" s="146">
        <v>38.369999999999997</v>
      </c>
      <c r="I11" s="147">
        <v>36.99</v>
      </c>
      <c r="J11" s="148">
        <v>52.4</v>
      </c>
      <c r="K11" s="149">
        <v>35.770000000000003</v>
      </c>
      <c r="L11" s="146">
        <v>40.82</v>
      </c>
      <c r="M11" s="147">
        <v>37.46</v>
      </c>
      <c r="N11" s="146">
        <v>58.87</v>
      </c>
      <c r="O11" s="147">
        <v>54.84</v>
      </c>
      <c r="P11" s="146">
        <v>46.75</v>
      </c>
      <c r="Q11" s="147">
        <v>52.27</v>
      </c>
      <c r="R11" s="146">
        <v>55.38</v>
      </c>
      <c r="S11" s="147">
        <v>53.85</v>
      </c>
      <c r="T11" s="150">
        <f>SUM(E11+G11+I11+K11+M11+O11+Q11+S11)/8</f>
        <v>45.135000000000005</v>
      </c>
      <c r="U11" s="151">
        <v>49.36</v>
      </c>
      <c r="V11" s="149">
        <f>T11-U11</f>
        <v>-4.2249999999999943</v>
      </c>
      <c r="W11" s="663"/>
      <c r="X11" s="152">
        <f t="shared" ref="X11:X74" si="0">SUM(D11+F11+H11+J11+L11+N11+P11+R11)/8</f>
        <v>49.356249999999996</v>
      </c>
    </row>
    <row r="12" spans="1:34" s="75" customFormat="1">
      <c r="A12" s="153"/>
      <c r="B12" s="154"/>
      <c r="C12" s="153" t="s">
        <v>20</v>
      </c>
      <c r="D12" s="155">
        <v>49.51</v>
      </c>
      <c r="E12" s="156">
        <v>44.01</v>
      </c>
      <c r="F12" s="155">
        <v>51.08</v>
      </c>
      <c r="G12" s="156">
        <v>42.57</v>
      </c>
      <c r="H12" s="155">
        <v>37.119999999999997</v>
      </c>
      <c r="I12" s="156">
        <v>34.03</v>
      </c>
      <c r="J12" s="155">
        <v>51.69</v>
      </c>
      <c r="K12" s="156">
        <v>33.83</v>
      </c>
      <c r="L12" s="155">
        <v>40.450000000000003</v>
      </c>
      <c r="M12" s="156">
        <v>36.090000000000003</v>
      </c>
      <c r="N12" s="155">
        <v>58.17</v>
      </c>
      <c r="O12" s="156">
        <v>53.38</v>
      </c>
      <c r="P12" s="157">
        <v>46.2</v>
      </c>
      <c r="Q12" s="158">
        <v>50.7</v>
      </c>
      <c r="R12" s="155">
        <v>54.45</v>
      </c>
      <c r="S12" s="158">
        <v>52.2</v>
      </c>
      <c r="T12" s="159">
        <f t="shared" ref="T12:T75" si="1">SUM(E12+G12+I12+K12+M12+O12+Q12+S12)/8</f>
        <v>43.35125</v>
      </c>
      <c r="U12" s="160">
        <v>48.58</v>
      </c>
      <c r="V12" s="149">
        <f t="shared" ref="V12:V75" si="2">T12-U12</f>
        <v>-5.228749999999998</v>
      </c>
      <c r="W12" s="663"/>
      <c r="X12" s="161">
        <f t="shared" si="0"/>
        <v>48.583750000000002</v>
      </c>
    </row>
    <row r="13" spans="1:34" s="83" customFormat="1">
      <c r="A13" s="162"/>
      <c r="B13" s="163"/>
      <c r="C13" s="162" t="s">
        <v>22</v>
      </c>
      <c r="D13" s="164">
        <v>55.01</v>
      </c>
      <c r="E13" s="165">
        <v>47.37</v>
      </c>
      <c r="F13" s="164">
        <v>56.2</v>
      </c>
      <c r="G13" s="165">
        <v>45.44</v>
      </c>
      <c r="H13" s="164">
        <v>41.2</v>
      </c>
      <c r="I13" s="165">
        <v>37.53</v>
      </c>
      <c r="J13" s="164">
        <v>59.96</v>
      </c>
      <c r="K13" s="165">
        <v>37.15</v>
      </c>
      <c r="L13" s="164">
        <v>44.48</v>
      </c>
      <c r="M13" s="165">
        <v>38.81</v>
      </c>
      <c r="N13" s="164">
        <v>63.07</v>
      </c>
      <c r="O13" s="165">
        <v>56.33</v>
      </c>
      <c r="P13" s="164">
        <v>51.8</v>
      </c>
      <c r="Q13" s="165">
        <v>54.41</v>
      </c>
      <c r="R13" s="164">
        <v>60.81</v>
      </c>
      <c r="S13" s="165">
        <v>58.77</v>
      </c>
      <c r="T13" s="166">
        <f t="shared" si="1"/>
        <v>46.976249999999993</v>
      </c>
      <c r="U13" s="167">
        <v>54.07</v>
      </c>
      <c r="V13" s="149">
        <f t="shared" si="2"/>
        <v>-7.0937500000000071</v>
      </c>
      <c r="W13" s="663"/>
      <c r="X13" s="168">
        <f t="shared" si="0"/>
        <v>54.066250000000004</v>
      </c>
    </row>
    <row r="14" spans="1:34">
      <c r="A14" s="169">
        <v>1</v>
      </c>
      <c r="B14" s="170" t="s">
        <v>27</v>
      </c>
      <c r="C14" s="669" t="s">
        <v>28</v>
      </c>
      <c r="D14" s="171">
        <v>32</v>
      </c>
      <c r="E14" s="172">
        <v>49.6</v>
      </c>
      <c r="F14" s="171">
        <v>35.33</v>
      </c>
      <c r="G14" s="172">
        <v>45.6</v>
      </c>
      <c r="H14" s="171">
        <v>30</v>
      </c>
      <c r="I14" s="172">
        <v>54</v>
      </c>
      <c r="J14" s="171">
        <v>38.33</v>
      </c>
      <c r="K14" s="172">
        <v>61</v>
      </c>
      <c r="L14" s="171">
        <v>29.17</v>
      </c>
      <c r="M14" s="172">
        <v>48.3</v>
      </c>
      <c r="N14" s="171">
        <v>39.799999999999997</v>
      </c>
      <c r="O14" s="172">
        <v>65.599999999999994</v>
      </c>
      <c r="P14" s="171">
        <v>28.33</v>
      </c>
      <c r="Q14" s="172">
        <v>64</v>
      </c>
      <c r="R14" s="171">
        <v>33.33</v>
      </c>
      <c r="S14" s="172">
        <v>73.599999999999994</v>
      </c>
      <c r="T14" s="173">
        <f t="shared" si="1"/>
        <v>57.712500000000006</v>
      </c>
      <c r="U14" s="174">
        <v>33.286249999999995</v>
      </c>
      <c r="V14" s="175">
        <f t="shared" si="2"/>
        <v>24.42625000000001</v>
      </c>
      <c r="W14" s="663"/>
      <c r="X14" s="176">
        <f t="shared" si="0"/>
        <v>33.286249999999995</v>
      </c>
    </row>
    <row r="15" spans="1:34">
      <c r="A15" s="177">
        <v>2</v>
      </c>
      <c r="B15" s="178" t="s">
        <v>71</v>
      </c>
      <c r="C15" s="212" t="s">
        <v>72</v>
      </c>
      <c r="D15" s="179">
        <v>34.5</v>
      </c>
      <c r="E15" s="180">
        <v>52.33</v>
      </c>
      <c r="F15" s="179">
        <v>41</v>
      </c>
      <c r="G15" s="180">
        <v>41</v>
      </c>
      <c r="H15" s="179">
        <v>24.38</v>
      </c>
      <c r="I15" s="180">
        <v>33.75</v>
      </c>
      <c r="J15" s="179">
        <v>32.5</v>
      </c>
      <c r="K15" s="180">
        <v>25.83</v>
      </c>
      <c r="L15" s="179">
        <v>29.38</v>
      </c>
      <c r="M15" s="180">
        <v>40.67</v>
      </c>
      <c r="N15" s="179">
        <v>47.03</v>
      </c>
      <c r="O15" s="180">
        <v>56</v>
      </c>
      <c r="P15" s="179">
        <v>28.75</v>
      </c>
      <c r="Q15" s="180">
        <v>57.5</v>
      </c>
      <c r="R15" s="179">
        <v>34</v>
      </c>
      <c r="S15" s="180">
        <v>58.67</v>
      </c>
      <c r="T15" s="181">
        <f t="shared" si="1"/>
        <v>45.71875</v>
      </c>
      <c r="U15" s="182">
        <v>33.942499999999995</v>
      </c>
      <c r="V15" s="183">
        <f t="shared" si="2"/>
        <v>11.776250000000005</v>
      </c>
      <c r="W15" s="663"/>
      <c r="X15" s="184">
        <f t="shared" si="0"/>
        <v>33.942499999999995</v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85">
        <v>3</v>
      </c>
      <c r="B16" s="186" t="s">
        <v>31</v>
      </c>
      <c r="C16" s="208" t="s">
        <v>32</v>
      </c>
      <c r="D16" s="188">
        <v>43</v>
      </c>
      <c r="E16" s="189">
        <v>36</v>
      </c>
      <c r="F16" s="188">
        <v>40</v>
      </c>
      <c r="G16" s="189">
        <v>52</v>
      </c>
      <c r="H16" s="188">
        <v>26.25</v>
      </c>
      <c r="I16" s="189">
        <v>40</v>
      </c>
      <c r="J16" s="188">
        <v>50</v>
      </c>
      <c r="K16" s="189">
        <v>60</v>
      </c>
      <c r="L16" s="188">
        <v>37.5</v>
      </c>
      <c r="M16" s="189">
        <v>38.5</v>
      </c>
      <c r="N16" s="188">
        <v>64.55</v>
      </c>
      <c r="O16" s="189">
        <v>76</v>
      </c>
      <c r="P16" s="188">
        <v>32.5</v>
      </c>
      <c r="Q16" s="189">
        <v>50</v>
      </c>
      <c r="R16" s="188">
        <v>56</v>
      </c>
      <c r="S16" s="189">
        <v>72</v>
      </c>
      <c r="T16" s="190">
        <f t="shared" si="1"/>
        <v>53.0625</v>
      </c>
      <c r="U16" s="191">
        <v>43.725000000000001</v>
      </c>
      <c r="V16" s="192">
        <f t="shared" si="2"/>
        <v>9.3374999999999986</v>
      </c>
      <c r="W16" s="663"/>
      <c r="X16" s="176">
        <f t="shared" si="0"/>
        <v>43.725000000000001</v>
      </c>
    </row>
    <row r="17" spans="1:34">
      <c r="A17" s="193">
        <v>4</v>
      </c>
      <c r="B17" s="85" t="s">
        <v>129</v>
      </c>
      <c r="C17" s="86" t="s">
        <v>130</v>
      </c>
      <c r="D17" s="194">
        <v>38.4</v>
      </c>
      <c r="E17" s="195">
        <v>49.43</v>
      </c>
      <c r="F17" s="194">
        <v>40</v>
      </c>
      <c r="G17" s="195">
        <v>45.71</v>
      </c>
      <c r="H17" s="194">
        <v>20.5</v>
      </c>
      <c r="I17" s="195">
        <v>27.86</v>
      </c>
      <c r="J17" s="194">
        <v>55</v>
      </c>
      <c r="K17" s="195">
        <v>35.71</v>
      </c>
      <c r="L17" s="194">
        <v>32.5</v>
      </c>
      <c r="M17" s="195">
        <v>33.29</v>
      </c>
      <c r="N17" s="194">
        <v>39.340000000000003</v>
      </c>
      <c r="O17" s="195">
        <v>56</v>
      </c>
      <c r="P17" s="194">
        <v>40</v>
      </c>
      <c r="Q17" s="195">
        <v>56.43</v>
      </c>
      <c r="R17" s="194">
        <v>36</v>
      </c>
      <c r="S17" s="195">
        <v>58.86</v>
      </c>
      <c r="T17" s="196">
        <f t="shared" si="1"/>
        <v>45.411250000000003</v>
      </c>
      <c r="U17" s="197">
        <v>37.717500000000001</v>
      </c>
      <c r="V17" s="183">
        <f t="shared" si="2"/>
        <v>7.6937500000000014</v>
      </c>
      <c r="W17" s="663"/>
      <c r="X17" s="198">
        <f t="shared" si="0"/>
        <v>37.717500000000001</v>
      </c>
    </row>
    <row r="18" spans="1:34">
      <c r="A18" s="185">
        <v>5</v>
      </c>
      <c r="B18" s="186" t="s">
        <v>63</v>
      </c>
      <c r="C18" s="208" t="s">
        <v>64</v>
      </c>
      <c r="D18" s="199">
        <v>38.67</v>
      </c>
      <c r="E18" s="200">
        <v>46</v>
      </c>
      <c r="F18" s="199">
        <v>50</v>
      </c>
      <c r="G18" s="200">
        <v>46</v>
      </c>
      <c r="H18" s="199">
        <v>20.83</v>
      </c>
      <c r="I18" s="200">
        <v>25.42</v>
      </c>
      <c r="J18" s="199">
        <v>43.33</v>
      </c>
      <c r="K18" s="200">
        <v>31.67</v>
      </c>
      <c r="L18" s="199">
        <v>29.17</v>
      </c>
      <c r="M18" s="200">
        <v>44.42</v>
      </c>
      <c r="N18" s="199">
        <v>46.17</v>
      </c>
      <c r="O18" s="200">
        <v>60</v>
      </c>
      <c r="P18" s="199">
        <v>23.33</v>
      </c>
      <c r="Q18" s="200">
        <v>53.33</v>
      </c>
      <c r="R18" s="199">
        <v>49.33</v>
      </c>
      <c r="S18" s="200">
        <v>54</v>
      </c>
      <c r="T18" s="190">
        <f t="shared" si="1"/>
        <v>45.104999999999997</v>
      </c>
      <c r="U18" s="191">
        <v>37.603749999999998</v>
      </c>
      <c r="V18" s="192">
        <f t="shared" si="2"/>
        <v>7.5012499999999989</v>
      </c>
      <c r="W18" s="663"/>
      <c r="X18" s="176">
        <f t="shared" si="0"/>
        <v>37.603749999999998</v>
      </c>
    </row>
    <row r="19" spans="1:34">
      <c r="A19" s="193">
        <v>6</v>
      </c>
      <c r="B19" s="201" t="s">
        <v>135</v>
      </c>
      <c r="C19" s="86" t="s">
        <v>136</v>
      </c>
      <c r="D19" s="194">
        <v>32</v>
      </c>
      <c r="E19" s="195">
        <v>40.67</v>
      </c>
      <c r="F19" s="194">
        <v>29</v>
      </c>
      <c r="G19" s="195">
        <v>40.67</v>
      </c>
      <c r="H19" s="194">
        <v>21.25</v>
      </c>
      <c r="I19" s="195">
        <v>24.44</v>
      </c>
      <c r="J19" s="194">
        <v>47.5</v>
      </c>
      <c r="K19" s="195">
        <v>28.89</v>
      </c>
      <c r="L19" s="194">
        <v>31.25</v>
      </c>
      <c r="M19" s="195">
        <v>35.06</v>
      </c>
      <c r="N19" s="194">
        <v>44.75</v>
      </c>
      <c r="O19" s="195">
        <v>53.78</v>
      </c>
      <c r="P19" s="194">
        <v>37.5</v>
      </c>
      <c r="Q19" s="195">
        <v>48.89</v>
      </c>
      <c r="R19" s="194">
        <v>34</v>
      </c>
      <c r="S19" s="195">
        <v>63.11</v>
      </c>
      <c r="T19" s="196">
        <f t="shared" si="1"/>
        <v>41.938750000000006</v>
      </c>
      <c r="U19" s="197">
        <v>34.65625</v>
      </c>
      <c r="V19" s="183">
        <f t="shared" si="2"/>
        <v>7.282500000000006</v>
      </c>
      <c r="W19" s="663"/>
      <c r="X19" s="198">
        <f t="shared" si="0"/>
        <v>34.65625</v>
      </c>
    </row>
    <row r="20" spans="1:34">
      <c r="A20" s="185">
        <v>7</v>
      </c>
      <c r="B20" s="186" t="s">
        <v>41</v>
      </c>
      <c r="C20" s="208" t="s">
        <v>42</v>
      </c>
      <c r="D20" s="199">
        <v>43.2</v>
      </c>
      <c r="E20" s="200">
        <v>54.57</v>
      </c>
      <c r="F20" s="199">
        <v>43.6</v>
      </c>
      <c r="G20" s="200">
        <v>49.14</v>
      </c>
      <c r="H20" s="199">
        <v>28.5</v>
      </c>
      <c r="I20" s="200">
        <v>38.57</v>
      </c>
      <c r="J20" s="199">
        <v>45</v>
      </c>
      <c r="K20" s="200">
        <v>32.86</v>
      </c>
      <c r="L20" s="199">
        <v>33.5</v>
      </c>
      <c r="M20" s="200">
        <v>45</v>
      </c>
      <c r="N20" s="199">
        <v>56.18</v>
      </c>
      <c r="O20" s="200">
        <v>55.43</v>
      </c>
      <c r="P20" s="199">
        <v>46</v>
      </c>
      <c r="Q20" s="200">
        <v>57.86</v>
      </c>
      <c r="R20" s="199">
        <v>51.2</v>
      </c>
      <c r="S20" s="200">
        <v>66.86</v>
      </c>
      <c r="T20" s="190">
        <f t="shared" si="1"/>
        <v>50.036250000000003</v>
      </c>
      <c r="U20" s="191">
        <v>43.397500000000001</v>
      </c>
      <c r="V20" s="192">
        <f t="shared" si="2"/>
        <v>6.6387500000000017</v>
      </c>
      <c r="W20" s="663"/>
      <c r="X20" s="176">
        <f t="shared" si="0"/>
        <v>43.397500000000001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193">
        <v>8</v>
      </c>
      <c r="B21" s="201" t="s">
        <v>67</v>
      </c>
      <c r="C21" s="86" t="s">
        <v>68</v>
      </c>
      <c r="D21" s="194">
        <v>46.22</v>
      </c>
      <c r="E21" s="195">
        <v>47.71</v>
      </c>
      <c r="F21" s="194">
        <v>40.44</v>
      </c>
      <c r="G21" s="195">
        <v>42.86</v>
      </c>
      <c r="H21" s="194">
        <v>28.33</v>
      </c>
      <c r="I21" s="195">
        <v>30.71</v>
      </c>
      <c r="J21" s="194">
        <v>55</v>
      </c>
      <c r="K21" s="195">
        <v>45</v>
      </c>
      <c r="L21" s="194">
        <v>36.67</v>
      </c>
      <c r="M21" s="195">
        <v>41.5</v>
      </c>
      <c r="N21" s="194">
        <v>53.99</v>
      </c>
      <c r="O21" s="195">
        <v>52</v>
      </c>
      <c r="P21" s="194">
        <v>30.56</v>
      </c>
      <c r="Q21" s="195">
        <v>54.29</v>
      </c>
      <c r="R21" s="194">
        <v>46.22</v>
      </c>
      <c r="S21" s="195">
        <v>64</v>
      </c>
      <c r="T21" s="196">
        <f t="shared" si="1"/>
        <v>47.258749999999999</v>
      </c>
      <c r="U21" s="197">
        <v>42.178749999999994</v>
      </c>
      <c r="V21" s="183">
        <f t="shared" si="2"/>
        <v>5.0800000000000054</v>
      </c>
      <c r="W21" s="663"/>
      <c r="X21" s="198">
        <f t="shared" si="0"/>
        <v>42.178750000000008</v>
      </c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185">
        <v>9</v>
      </c>
      <c r="B22" s="186" t="s">
        <v>35</v>
      </c>
      <c r="C22" s="208" t="s">
        <v>36</v>
      </c>
      <c r="D22" s="188">
        <v>42.52</v>
      </c>
      <c r="E22" s="189">
        <v>54.14</v>
      </c>
      <c r="F22" s="188">
        <v>50.52</v>
      </c>
      <c r="G22" s="189">
        <v>49.14</v>
      </c>
      <c r="H22" s="188">
        <v>31.85</v>
      </c>
      <c r="I22" s="189">
        <v>41.25</v>
      </c>
      <c r="J22" s="188">
        <v>55.19</v>
      </c>
      <c r="K22" s="189">
        <v>43.57</v>
      </c>
      <c r="L22" s="188">
        <v>41.48</v>
      </c>
      <c r="M22" s="189">
        <v>44.93</v>
      </c>
      <c r="N22" s="188">
        <v>61.68</v>
      </c>
      <c r="O22" s="189">
        <v>66.290000000000006</v>
      </c>
      <c r="P22" s="188">
        <v>45.37</v>
      </c>
      <c r="Q22" s="189">
        <v>57.86</v>
      </c>
      <c r="R22" s="188">
        <v>57.04</v>
      </c>
      <c r="S22" s="189">
        <v>66</v>
      </c>
      <c r="T22" s="190">
        <f t="shared" si="1"/>
        <v>52.897500000000001</v>
      </c>
      <c r="U22" s="191">
        <v>48.206250000000004</v>
      </c>
      <c r="V22" s="192">
        <f t="shared" si="2"/>
        <v>4.6912499999999966</v>
      </c>
      <c r="W22" s="663"/>
      <c r="X22" s="176">
        <f t="shared" si="0"/>
        <v>48.206250000000004</v>
      </c>
    </row>
    <row r="23" spans="1:34">
      <c r="A23" s="177">
        <v>10</v>
      </c>
      <c r="B23" s="178" t="s">
        <v>91</v>
      </c>
      <c r="C23" s="212" t="s">
        <v>92</v>
      </c>
      <c r="D23" s="203">
        <v>50.09</v>
      </c>
      <c r="E23" s="204">
        <v>48.24</v>
      </c>
      <c r="F23" s="203">
        <v>49.48</v>
      </c>
      <c r="G23" s="204">
        <v>48</v>
      </c>
      <c r="H23" s="203">
        <v>27.61</v>
      </c>
      <c r="I23" s="204">
        <v>38.53</v>
      </c>
      <c r="J23" s="203">
        <v>47.39</v>
      </c>
      <c r="K23" s="204">
        <v>32.65</v>
      </c>
      <c r="L23" s="203">
        <v>34.57</v>
      </c>
      <c r="M23" s="204">
        <v>39.94</v>
      </c>
      <c r="N23" s="203">
        <v>56.68</v>
      </c>
      <c r="O23" s="204">
        <v>61.18</v>
      </c>
      <c r="P23" s="203">
        <v>42.61</v>
      </c>
      <c r="Q23" s="204">
        <v>54.41</v>
      </c>
      <c r="R23" s="203">
        <v>48.35</v>
      </c>
      <c r="S23" s="204">
        <v>62.12</v>
      </c>
      <c r="T23" s="181">
        <f t="shared" si="1"/>
        <v>48.133750000000006</v>
      </c>
      <c r="U23" s="182">
        <v>44.597500000000004</v>
      </c>
      <c r="V23" s="183">
        <f t="shared" si="2"/>
        <v>3.5362500000000026</v>
      </c>
      <c r="W23" s="663"/>
      <c r="X23" s="184">
        <f t="shared" si="0"/>
        <v>44.597500000000004</v>
      </c>
    </row>
    <row r="24" spans="1:34">
      <c r="A24" s="185">
        <v>11</v>
      </c>
      <c r="B24" s="186" t="s">
        <v>139</v>
      </c>
      <c r="C24" s="208" t="s">
        <v>140</v>
      </c>
      <c r="D24" s="199">
        <v>38</v>
      </c>
      <c r="E24" s="200">
        <v>45.08</v>
      </c>
      <c r="F24" s="199">
        <v>40</v>
      </c>
      <c r="G24" s="200">
        <v>42.46</v>
      </c>
      <c r="H24" s="199">
        <v>26.36</v>
      </c>
      <c r="I24" s="200">
        <v>33.08</v>
      </c>
      <c r="J24" s="199">
        <v>54.09</v>
      </c>
      <c r="K24" s="200">
        <v>39.229999999999997</v>
      </c>
      <c r="L24" s="199">
        <v>32.5</v>
      </c>
      <c r="M24" s="200">
        <v>34.880000000000003</v>
      </c>
      <c r="N24" s="199">
        <v>49.61</v>
      </c>
      <c r="O24" s="200">
        <v>52.31</v>
      </c>
      <c r="P24" s="199">
        <v>39.090000000000003</v>
      </c>
      <c r="Q24" s="200">
        <v>48.08</v>
      </c>
      <c r="R24" s="199">
        <v>43.64</v>
      </c>
      <c r="S24" s="200">
        <v>54.77</v>
      </c>
      <c r="T24" s="190">
        <f t="shared" si="1"/>
        <v>43.736249999999998</v>
      </c>
      <c r="U24" s="191">
        <v>40.411249999999995</v>
      </c>
      <c r="V24" s="192">
        <f t="shared" si="2"/>
        <v>3.3250000000000028</v>
      </c>
      <c r="W24" s="663"/>
      <c r="X24" s="176">
        <f t="shared" si="0"/>
        <v>40.411249999999995</v>
      </c>
    </row>
    <row r="25" spans="1:34">
      <c r="A25" s="177">
        <v>12</v>
      </c>
      <c r="B25" s="178" t="s">
        <v>69</v>
      </c>
      <c r="C25" s="212" t="s">
        <v>70</v>
      </c>
      <c r="D25" s="203">
        <v>46.29</v>
      </c>
      <c r="E25" s="204">
        <v>46.04</v>
      </c>
      <c r="F25" s="203">
        <v>48.2</v>
      </c>
      <c r="G25" s="204">
        <v>45.69</v>
      </c>
      <c r="H25" s="203">
        <v>24.54</v>
      </c>
      <c r="I25" s="204">
        <v>30.25</v>
      </c>
      <c r="J25" s="203">
        <v>41.02</v>
      </c>
      <c r="K25" s="204">
        <v>34.31</v>
      </c>
      <c r="L25" s="203">
        <v>31.17</v>
      </c>
      <c r="M25" s="204">
        <v>36.450000000000003</v>
      </c>
      <c r="N25" s="203">
        <v>62.91</v>
      </c>
      <c r="O25" s="204">
        <v>63.61</v>
      </c>
      <c r="P25" s="203">
        <v>43.88</v>
      </c>
      <c r="Q25" s="204">
        <v>57.55</v>
      </c>
      <c r="R25" s="203">
        <v>51.59</v>
      </c>
      <c r="S25" s="204">
        <v>60.31</v>
      </c>
      <c r="T25" s="181">
        <f t="shared" si="1"/>
        <v>46.776250000000005</v>
      </c>
      <c r="U25" s="182">
        <v>43.7</v>
      </c>
      <c r="V25" s="183">
        <f t="shared" si="2"/>
        <v>3.0762500000000017</v>
      </c>
      <c r="W25" s="663"/>
      <c r="X25" s="184">
        <f t="shared" si="0"/>
        <v>43.7</v>
      </c>
    </row>
    <row r="26" spans="1:34">
      <c r="A26" s="185">
        <v>13</v>
      </c>
      <c r="B26" s="186" t="s">
        <v>125</v>
      </c>
      <c r="C26" s="208" t="s">
        <v>126</v>
      </c>
      <c r="D26" s="199">
        <v>36.33</v>
      </c>
      <c r="E26" s="200">
        <v>49.4</v>
      </c>
      <c r="F26" s="199">
        <v>39</v>
      </c>
      <c r="G26" s="200">
        <v>44.6</v>
      </c>
      <c r="H26" s="199">
        <v>25.42</v>
      </c>
      <c r="I26" s="200">
        <v>36.75</v>
      </c>
      <c r="J26" s="199">
        <v>56.67</v>
      </c>
      <c r="K26" s="200">
        <v>36.5</v>
      </c>
      <c r="L26" s="199">
        <v>42.92</v>
      </c>
      <c r="M26" s="200">
        <v>40.85</v>
      </c>
      <c r="N26" s="199">
        <v>61.92</v>
      </c>
      <c r="O26" s="200">
        <v>59.6</v>
      </c>
      <c r="P26" s="199">
        <v>39.17</v>
      </c>
      <c r="Q26" s="200">
        <v>51</v>
      </c>
      <c r="R26" s="199">
        <v>52</v>
      </c>
      <c r="S26" s="200">
        <v>54.8</v>
      </c>
      <c r="T26" s="190">
        <f t="shared" si="1"/>
        <v>46.6875</v>
      </c>
      <c r="U26" s="191">
        <v>44.178750000000008</v>
      </c>
      <c r="V26" s="192">
        <f t="shared" si="2"/>
        <v>2.508749999999992</v>
      </c>
      <c r="W26" s="663"/>
      <c r="X26" s="205">
        <f t="shared" si="0"/>
        <v>44.178750000000008</v>
      </c>
    </row>
    <row r="27" spans="1:34">
      <c r="A27" s="177">
        <v>14</v>
      </c>
      <c r="B27" s="178" t="s">
        <v>25</v>
      </c>
      <c r="C27" s="212" t="s">
        <v>26</v>
      </c>
      <c r="D27" s="179">
        <v>45.14</v>
      </c>
      <c r="E27" s="180">
        <v>53.43</v>
      </c>
      <c r="F27" s="179">
        <v>59.14</v>
      </c>
      <c r="G27" s="180">
        <v>56.57</v>
      </c>
      <c r="H27" s="179">
        <v>51.43</v>
      </c>
      <c r="I27" s="180">
        <v>68.569999999999993</v>
      </c>
      <c r="J27" s="179">
        <v>73.569999999999993</v>
      </c>
      <c r="K27" s="180">
        <v>50</v>
      </c>
      <c r="L27" s="179">
        <v>40.36</v>
      </c>
      <c r="M27" s="180">
        <v>40.93</v>
      </c>
      <c r="N27" s="179">
        <v>66.13</v>
      </c>
      <c r="O27" s="180">
        <v>65.14</v>
      </c>
      <c r="P27" s="179">
        <v>52.86</v>
      </c>
      <c r="Q27" s="180">
        <v>68.569999999999993</v>
      </c>
      <c r="R27" s="179">
        <v>64.569999999999993</v>
      </c>
      <c r="S27" s="180">
        <v>66.86</v>
      </c>
      <c r="T27" s="181">
        <f t="shared" si="1"/>
        <v>58.758749999999999</v>
      </c>
      <c r="U27" s="182">
        <v>56.65</v>
      </c>
      <c r="V27" s="183">
        <f t="shared" si="2"/>
        <v>2.1087500000000006</v>
      </c>
      <c r="W27" s="663"/>
      <c r="X27" s="184">
        <f t="shared" si="0"/>
        <v>56.65</v>
      </c>
    </row>
    <row r="28" spans="1:34">
      <c r="A28" s="185">
        <v>15</v>
      </c>
      <c r="B28" s="186" t="s">
        <v>113</v>
      </c>
      <c r="C28" s="208" t="s">
        <v>114</v>
      </c>
      <c r="D28" s="199">
        <v>45</v>
      </c>
      <c r="E28" s="200">
        <v>46.57</v>
      </c>
      <c r="F28" s="199">
        <v>36.5</v>
      </c>
      <c r="G28" s="200">
        <v>43.14</v>
      </c>
      <c r="H28" s="199">
        <v>45</v>
      </c>
      <c r="I28" s="200">
        <v>30</v>
      </c>
      <c r="J28" s="199">
        <v>52.5</v>
      </c>
      <c r="K28" s="200">
        <v>38.57</v>
      </c>
      <c r="L28" s="199">
        <v>31.88</v>
      </c>
      <c r="M28" s="200">
        <v>41.93</v>
      </c>
      <c r="N28" s="199">
        <v>50.63</v>
      </c>
      <c r="O28" s="200">
        <v>59.43</v>
      </c>
      <c r="P28" s="199">
        <v>41.25</v>
      </c>
      <c r="Q28" s="200">
        <v>56.43</v>
      </c>
      <c r="R28" s="199">
        <v>55</v>
      </c>
      <c r="S28" s="200">
        <v>57.71</v>
      </c>
      <c r="T28" s="190">
        <f t="shared" si="1"/>
        <v>46.722499999999997</v>
      </c>
      <c r="U28" s="191">
        <v>44.72</v>
      </c>
      <c r="V28" s="192">
        <f t="shared" si="2"/>
        <v>2.0024999999999977</v>
      </c>
      <c r="W28" s="663"/>
      <c r="X28" s="205">
        <f t="shared" si="0"/>
        <v>44.72</v>
      </c>
    </row>
    <row r="29" spans="1:34">
      <c r="A29" s="177">
        <v>16</v>
      </c>
      <c r="B29" s="178" t="s">
        <v>238</v>
      </c>
      <c r="C29" s="212" t="s">
        <v>239</v>
      </c>
      <c r="D29" s="203">
        <v>44.27</v>
      </c>
      <c r="E29" s="204">
        <v>38.58</v>
      </c>
      <c r="F29" s="203">
        <v>38.4</v>
      </c>
      <c r="G29" s="204">
        <v>39.75</v>
      </c>
      <c r="H29" s="203">
        <v>27.33</v>
      </c>
      <c r="I29" s="204">
        <v>30.21</v>
      </c>
      <c r="J29" s="203">
        <v>42.33</v>
      </c>
      <c r="K29" s="204">
        <v>32.08</v>
      </c>
      <c r="L29" s="203">
        <v>25.17</v>
      </c>
      <c r="M29" s="204">
        <v>29.56</v>
      </c>
      <c r="N29" s="203">
        <v>54.23</v>
      </c>
      <c r="O29" s="204">
        <v>46.33</v>
      </c>
      <c r="P29" s="203">
        <v>38.33</v>
      </c>
      <c r="Q29" s="204">
        <v>48.33</v>
      </c>
      <c r="R29" s="203">
        <v>29.6</v>
      </c>
      <c r="S29" s="204">
        <v>50.67</v>
      </c>
      <c r="T29" s="181">
        <f t="shared" si="1"/>
        <v>39.438749999999999</v>
      </c>
      <c r="U29" s="182">
        <v>37.457500000000003</v>
      </c>
      <c r="V29" s="183">
        <f t="shared" si="2"/>
        <v>1.9812499999999957</v>
      </c>
      <c r="W29" s="663"/>
      <c r="X29" s="184">
        <f t="shared" si="0"/>
        <v>37.457500000000003</v>
      </c>
    </row>
    <row r="30" spans="1:34">
      <c r="A30" s="185">
        <v>17</v>
      </c>
      <c r="B30" s="186" t="s">
        <v>264</v>
      </c>
      <c r="C30" s="208" t="s">
        <v>265</v>
      </c>
      <c r="D30" s="188">
        <v>26</v>
      </c>
      <c r="E30" s="189">
        <v>34.75</v>
      </c>
      <c r="F30" s="188">
        <v>37.33</v>
      </c>
      <c r="G30" s="189">
        <v>36.75</v>
      </c>
      <c r="H30" s="188">
        <v>23.33</v>
      </c>
      <c r="I30" s="189">
        <v>25.94</v>
      </c>
      <c r="J30" s="188">
        <v>36.67</v>
      </c>
      <c r="K30" s="189">
        <v>25.63</v>
      </c>
      <c r="L30" s="188">
        <v>32.5</v>
      </c>
      <c r="M30" s="189">
        <v>31.13</v>
      </c>
      <c r="N30" s="188">
        <v>44.13</v>
      </c>
      <c r="O30" s="189">
        <v>42</v>
      </c>
      <c r="P30" s="188">
        <v>43.33</v>
      </c>
      <c r="Q30" s="189">
        <v>41.25</v>
      </c>
      <c r="R30" s="188">
        <v>34.67</v>
      </c>
      <c r="S30" s="189">
        <v>53</v>
      </c>
      <c r="T30" s="190">
        <f t="shared" si="1"/>
        <v>36.306249999999999</v>
      </c>
      <c r="U30" s="191">
        <v>34.744999999999997</v>
      </c>
      <c r="V30" s="192">
        <f t="shared" si="2"/>
        <v>1.5612500000000011</v>
      </c>
      <c r="W30" s="663"/>
      <c r="X30" s="205">
        <f t="shared" si="0"/>
        <v>34.744999999999997</v>
      </c>
    </row>
    <row r="31" spans="1:34">
      <c r="A31" s="177">
        <v>18</v>
      </c>
      <c r="B31" s="178" t="s">
        <v>51</v>
      </c>
      <c r="C31" s="212" t="s">
        <v>52</v>
      </c>
      <c r="D31" s="179">
        <v>51.15</v>
      </c>
      <c r="E31" s="180">
        <v>52.78</v>
      </c>
      <c r="F31" s="179">
        <v>54.16</v>
      </c>
      <c r="G31" s="180">
        <v>49.02</v>
      </c>
      <c r="H31" s="179">
        <v>33.590000000000003</v>
      </c>
      <c r="I31" s="180">
        <v>43.74</v>
      </c>
      <c r="J31" s="179">
        <v>56.26</v>
      </c>
      <c r="K31" s="180">
        <v>44.97</v>
      </c>
      <c r="L31" s="179">
        <v>41.66</v>
      </c>
      <c r="M31" s="180">
        <v>43.68</v>
      </c>
      <c r="N31" s="179">
        <v>63.9</v>
      </c>
      <c r="O31" s="180">
        <v>61.66</v>
      </c>
      <c r="P31" s="179">
        <v>50.61</v>
      </c>
      <c r="Q31" s="180">
        <v>59.75</v>
      </c>
      <c r="R31" s="179">
        <v>59.51</v>
      </c>
      <c r="S31" s="180">
        <v>62.84</v>
      </c>
      <c r="T31" s="181">
        <f t="shared" si="1"/>
        <v>52.305000000000007</v>
      </c>
      <c r="U31" s="182">
        <v>51.354999999999997</v>
      </c>
      <c r="V31" s="183">
        <f t="shared" si="2"/>
        <v>0.95000000000000995</v>
      </c>
      <c r="W31" s="663"/>
      <c r="X31" s="184">
        <f t="shared" si="0"/>
        <v>51.354999999999997</v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A32" s="185">
        <v>19</v>
      </c>
      <c r="B32" s="186" t="s">
        <v>95</v>
      </c>
      <c r="C32" s="208" t="s">
        <v>96</v>
      </c>
      <c r="D32" s="188">
        <v>53.09</v>
      </c>
      <c r="E32" s="189">
        <v>50.28</v>
      </c>
      <c r="F32" s="188">
        <v>48.23</v>
      </c>
      <c r="G32" s="189">
        <v>48.28</v>
      </c>
      <c r="H32" s="188">
        <v>29.93</v>
      </c>
      <c r="I32" s="189">
        <v>33.28</v>
      </c>
      <c r="J32" s="188">
        <v>59.71</v>
      </c>
      <c r="K32" s="189">
        <v>43.1</v>
      </c>
      <c r="L32" s="188">
        <v>35.07</v>
      </c>
      <c r="M32" s="189">
        <v>32.880000000000003</v>
      </c>
      <c r="N32" s="188">
        <v>57.5</v>
      </c>
      <c r="O32" s="189">
        <v>55.86</v>
      </c>
      <c r="P32" s="188">
        <v>44.14</v>
      </c>
      <c r="Q32" s="189">
        <v>56.21</v>
      </c>
      <c r="R32" s="188">
        <v>51.77</v>
      </c>
      <c r="S32" s="189">
        <v>65.930000000000007</v>
      </c>
      <c r="T32" s="190">
        <f t="shared" si="1"/>
        <v>48.227499999999999</v>
      </c>
      <c r="U32" s="191">
        <v>47.429999999999993</v>
      </c>
      <c r="V32" s="192">
        <f t="shared" si="2"/>
        <v>0.79750000000000654</v>
      </c>
      <c r="W32" s="663"/>
      <c r="X32" s="205">
        <f t="shared" si="0"/>
        <v>47.429999999999993</v>
      </c>
    </row>
    <row r="33" spans="1:34">
      <c r="A33" s="177">
        <v>20</v>
      </c>
      <c r="B33" s="178" t="s">
        <v>55</v>
      </c>
      <c r="C33" s="212" t="s">
        <v>56</v>
      </c>
      <c r="D33" s="179">
        <v>49.69</v>
      </c>
      <c r="E33" s="180">
        <v>53.63</v>
      </c>
      <c r="F33" s="179">
        <v>53.38</v>
      </c>
      <c r="G33" s="180">
        <v>49</v>
      </c>
      <c r="H33" s="179">
        <v>30.96</v>
      </c>
      <c r="I33" s="180">
        <v>38.28</v>
      </c>
      <c r="J33" s="179">
        <v>58.08</v>
      </c>
      <c r="K33" s="180">
        <v>48.75</v>
      </c>
      <c r="L33" s="179">
        <v>43.08</v>
      </c>
      <c r="M33" s="180">
        <v>42.25</v>
      </c>
      <c r="N33" s="179">
        <v>61.31</v>
      </c>
      <c r="O33" s="180">
        <v>63</v>
      </c>
      <c r="P33" s="179">
        <v>46.92</v>
      </c>
      <c r="Q33" s="180">
        <v>52.19</v>
      </c>
      <c r="R33" s="179">
        <v>60.31</v>
      </c>
      <c r="S33" s="180">
        <v>58.5</v>
      </c>
      <c r="T33" s="181">
        <f t="shared" si="1"/>
        <v>50.699999999999996</v>
      </c>
      <c r="U33" s="182">
        <v>50.466250000000002</v>
      </c>
      <c r="V33" s="183">
        <f t="shared" si="2"/>
        <v>0.23374999999999346</v>
      </c>
      <c r="W33" s="663"/>
      <c r="X33" s="184">
        <f t="shared" si="0"/>
        <v>50.466250000000002</v>
      </c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>
      <c r="A34" s="185">
        <v>21</v>
      </c>
      <c r="B34" s="186" t="s">
        <v>23</v>
      </c>
      <c r="C34" s="208" t="s">
        <v>24</v>
      </c>
      <c r="D34" s="188">
        <v>59.11</v>
      </c>
      <c r="E34" s="189">
        <v>58.09</v>
      </c>
      <c r="F34" s="188">
        <v>61.83</v>
      </c>
      <c r="G34" s="189">
        <v>56.1</v>
      </c>
      <c r="H34" s="188">
        <v>55.17</v>
      </c>
      <c r="I34" s="189">
        <v>60.82</v>
      </c>
      <c r="J34" s="188">
        <v>66.180000000000007</v>
      </c>
      <c r="K34" s="189">
        <v>54.22</v>
      </c>
      <c r="L34" s="188">
        <v>50.76</v>
      </c>
      <c r="M34" s="189">
        <v>48.95</v>
      </c>
      <c r="N34" s="188">
        <v>62.79</v>
      </c>
      <c r="O34" s="189">
        <v>64.27</v>
      </c>
      <c r="P34" s="188">
        <v>52.11</v>
      </c>
      <c r="Q34" s="189">
        <v>61.53</v>
      </c>
      <c r="R34" s="188">
        <v>62.93</v>
      </c>
      <c r="S34" s="189">
        <v>66.67</v>
      </c>
      <c r="T34" s="190">
        <f t="shared" si="1"/>
        <v>58.831250000000004</v>
      </c>
      <c r="U34" s="191">
        <v>58.860000000000007</v>
      </c>
      <c r="V34" s="190">
        <f t="shared" si="2"/>
        <v>-2.8750000000002274E-2</v>
      </c>
      <c r="W34" s="664"/>
      <c r="X34" s="205">
        <f t="shared" si="0"/>
        <v>58.860000000000007</v>
      </c>
    </row>
    <row r="35" spans="1:34">
      <c r="A35" s="177">
        <v>22</v>
      </c>
      <c r="B35" s="178" t="s">
        <v>133</v>
      </c>
      <c r="C35" s="212" t="s">
        <v>134</v>
      </c>
      <c r="D35" s="179">
        <v>42.4</v>
      </c>
      <c r="E35" s="180">
        <v>46.67</v>
      </c>
      <c r="F35" s="179">
        <v>51.2</v>
      </c>
      <c r="G35" s="180">
        <v>43.67</v>
      </c>
      <c r="H35" s="179">
        <v>30.5</v>
      </c>
      <c r="I35" s="180">
        <v>36.67</v>
      </c>
      <c r="J35" s="179">
        <v>43</v>
      </c>
      <c r="K35" s="180">
        <v>35.42</v>
      </c>
      <c r="L35" s="179">
        <v>40.5</v>
      </c>
      <c r="M35" s="180">
        <v>39.92</v>
      </c>
      <c r="N35" s="179">
        <v>60.72</v>
      </c>
      <c r="O35" s="180">
        <v>58</v>
      </c>
      <c r="P35" s="179">
        <v>54</v>
      </c>
      <c r="Q35" s="180">
        <v>56.67</v>
      </c>
      <c r="R35" s="179">
        <v>53.6</v>
      </c>
      <c r="S35" s="180">
        <v>58.67</v>
      </c>
      <c r="T35" s="181">
        <f t="shared" si="1"/>
        <v>46.961250000000007</v>
      </c>
      <c r="U35" s="182">
        <v>46.990000000000009</v>
      </c>
      <c r="V35" s="206">
        <f t="shared" si="2"/>
        <v>-2.8750000000002274E-2</v>
      </c>
      <c r="W35" s="664"/>
      <c r="X35" s="184">
        <f t="shared" si="0"/>
        <v>46.99</v>
      </c>
    </row>
    <row r="36" spans="1:34">
      <c r="A36" s="185">
        <v>23</v>
      </c>
      <c r="B36" s="186" t="s">
        <v>266</v>
      </c>
      <c r="C36" s="208" t="s">
        <v>267</v>
      </c>
      <c r="D36" s="188">
        <v>37.64</v>
      </c>
      <c r="E36" s="189">
        <v>37.56</v>
      </c>
      <c r="F36" s="188">
        <v>40.909999999999997</v>
      </c>
      <c r="G36" s="189">
        <v>39.56</v>
      </c>
      <c r="H36" s="188">
        <v>24.55</v>
      </c>
      <c r="I36" s="189">
        <v>27.78</v>
      </c>
      <c r="J36" s="188">
        <v>31.82</v>
      </c>
      <c r="K36" s="189">
        <v>28.33</v>
      </c>
      <c r="L36" s="188">
        <v>30.57</v>
      </c>
      <c r="M36" s="189">
        <v>30.28</v>
      </c>
      <c r="N36" s="188">
        <v>49.54</v>
      </c>
      <c r="O36" s="189">
        <v>46.22</v>
      </c>
      <c r="P36" s="188">
        <v>38.86</v>
      </c>
      <c r="Q36" s="189">
        <v>41.11</v>
      </c>
      <c r="R36" s="188">
        <v>48.91</v>
      </c>
      <c r="S36" s="189">
        <v>50.22</v>
      </c>
      <c r="T36" s="190">
        <f t="shared" si="1"/>
        <v>37.632500000000007</v>
      </c>
      <c r="U36" s="191">
        <v>37.849999999999994</v>
      </c>
      <c r="V36" s="190">
        <f t="shared" si="2"/>
        <v>-0.21749999999998693</v>
      </c>
      <c r="W36" s="664"/>
      <c r="X36" s="205">
        <f t="shared" si="0"/>
        <v>37.849999999999994</v>
      </c>
    </row>
    <row r="37" spans="1:34" s="94" customFormat="1">
      <c r="A37" s="177">
        <v>24</v>
      </c>
      <c r="B37" s="178" t="s">
        <v>33</v>
      </c>
      <c r="C37" s="212" t="s">
        <v>34</v>
      </c>
      <c r="D37" s="203">
        <v>51.7</v>
      </c>
      <c r="E37" s="204">
        <v>55.13</v>
      </c>
      <c r="F37" s="203">
        <v>55.76</v>
      </c>
      <c r="G37" s="204">
        <v>48.56</v>
      </c>
      <c r="H37" s="203">
        <v>33.18</v>
      </c>
      <c r="I37" s="204">
        <v>44.14</v>
      </c>
      <c r="J37" s="203">
        <v>52.12</v>
      </c>
      <c r="K37" s="204">
        <v>36.25</v>
      </c>
      <c r="L37" s="203">
        <v>37.950000000000003</v>
      </c>
      <c r="M37" s="204">
        <v>38.299999999999997</v>
      </c>
      <c r="N37" s="203">
        <v>64.03</v>
      </c>
      <c r="O37" s="204">
        <v>56.5</v>
      </c>
      <c r="P37" s="203">
        <v>46.97</v>
      </c>
      <c r="Q37" s="204">
        <v>60.16</v>
      </c>
      <c r="R37" s="203">
        <v>62.67</v>
      </c>
      <c r="S37" s="204">
        <v>61.75</v>
      </c>
      <c r="T37" s="181">
        <f t="shared" si="1"/>
        <v>50.098749999999995</v>
      </c>
      <c r="U37" s="182">
        <v>50.547500000000007</v>
      </c>
      <c r="V37" s="206">
        <f t="shared" si="2"/>
        <v>-0.44875000000001108</v>
      </c>
      <c r="W37" s="664"/>
      <c r="X37" s="184">
        <f t="shared" si="0"/>
        <v>50.547500000000007</v>
      </c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5">
        <v>25</v>
      </c>
      <c r="B38" s="186" t="s">
        <v>119</v>
      </c>
      <c r="C38" s="208" t="s">
        <v>120</v>
      </c>
      <c r="D38" s="199">
        <v>51.29</v>
      </c>
      <c r="E38" s="200">
        <v>48.86</v>
      </c>
      <c r="F38" s="199">
        <v>50.88</v>
      </c>
      <c r="G38" s="200">
        <v>48.47</v>
      </c>
      <c r="H38" s="199">
        <v>32.340000000000003</v>
      </c>
      <c r="I38" s="200">
        <v>39.549999999999997</v>
      </c>
      <c r="J38" s="199">
        <v>49.93</v>
      </c>
      <c r="K38" s="200">
        <v>36.94</v>
      </c>
      <c r="L38" s="199">
        <v>41.88</v>
      </c>
      <c r="M38" s="200">
        <v>40.96</v>
      </c>
      <c r="N38" s="199">
        <v>56.68</v>
      </c>
      <c r="O38" s="200">
        <v>56.64</v>
      </c>
      <c r="P38" s="199">
        <v>47.84</v>
      </c>
      <c r="Q38" s="200">
        <v>54.1</v>
      </c>
      <c r="R38" s="199">
        <v>56.44</v>
      </c>
      <c r="S38" s="200">
        <v>56.83</v>
      </c>
      <c r="T38" s="190">
        <f t="shared" si="1"/>
        <v>47.793750000000003</v>
      </c>
      <c r="U38" s="191">
        <v>48.410000000000004</v>
      </c>
      <c r="V38" s="190">
        <f t="shared" si="2"/>
        <v>-0.61625000000000085</v>
      </c>
      <c r="W38" s="664"/>
      <c r="X38" s="205">
        <f t="shared" si="0"/>
        <v>48.410000000000004</v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77">
        <v>26</v>
      </c>
      <c r="B39" s="178" t="s">
        <v>153</v>
      </c>
      <c r="C39" s="212" t="s">
        <v>154</v>
      </c>
      <c r="D39" s="179">
        <v>44.5</v>
      </c>
      <c r="E39" s="180">
        <v>42.2</v>
      </c>
      <c r="F39" s="179">
        <v>43</v>
      </c>
      <c r="G39" s="180">
        <v>39.799999999999997</v>
      </c>
      <c r="H39" s="179">
        <v>25.21</v>
      </c>
      <c r="I39" s="180">
        <v>28.5</v>
      </c>
      <c r="J39" s="179">
        <v>47.92</v>
      </c>
      <c r="K39" s="180">
        <v>25.5</v>
      </c>
      <c r="L39" s="179">
        <v>35.630000000000003</v>
      </c>
      <c r="M39" s="180">
        <v>36.549999999999997</v>
      </c>
      <c r="N39" s="179">
        <v>58.63</v>
      </c>
      <c r="O39" s="180">
        <v>51.6</v>
      </c>
      <c r="P39" s="179">
        <v>41.67</v>
      </c>
      <c r="Q39" s="180">
        <v>46.5</v>
      </c>
      <c r="R39" s="179">
        <v>43.67</v>
      </c>
      <c r="S39" s="180">
        <v>62.8</v>
      </c>
      <c r="T39" s="181">
        <f t="shared" si="1"/>
        <v>41.681249999999999</v>
      </c>
      <c r="U39" s="182">
        <v>42.528750000000002</v>
      </c>
      <c r="V39" s="206">
        <f t="shared" si="2"/>
        <v>-0.84750000000000369</v>
      </c>
      <c r="W39" s="664"/>
      <c r="X39" s="184">
        <f t="shared" si="0"/>
        <v>42.528750000000002</v>
      </c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185">
        <v>27</v>
      </c>
      <c r="B40" s="186" t="s">
        <v>145</v>
      </c>
      <c r="C40" s="208" t="s">
        <v>146</v>
      </c>
      <c r="D40" s="199">
        <v>47.6</v>
      </c>
      <c r="E40" s="200">
        <v>45.8</v>
      </c>
      <c r="F40" s="199">
        <v>46.8</v>
      </c>
      <c r="G40" s="200">
        <v>45.1</v>
      </c>
      <c r="H40" s="199">
        <v>27.9</v>
      </c>
      <c r="I40" s="200">
        <v>26.75</v>
      </c>
      <c r="J40" s="199">
        <v>46</v>
      </c>
      <c r="K40" s="200">
        <v>38.75</v>
      </c>
      <c r="L40" s="199">
        <v>39.9</v>
      </c>
      <c r="M40" s="200">
        <v>39.68</v>
      </c>
      <c r="N40" s="199">
        <v>57.48</v>
      </c>
      <c r="O40" s="200">
        <v>59.2</v>
      </c>
      <c r="P40" s="199">
        <v>55.4</v>
      </c>
      <c r="Q40" s="200">
        <v>51.5</v>
      </c>
      <c r="R40" s="199">
        <v>54.4</v>
      </c>
      <c r="S40" s="200">
        <v>61.8</v>
      </c>
      <c r="T40" s="190">
        <f t="shared" si="1"/>
        <v>46.072500000000005</v>
      </c>
      <c r="U40" s="191">
        <v>46.934999999999995</v>
      </c>
      <c r="V40" s="190">
        <f t="shared" si="2"/>
        <v>-0.86249999999999005</v>
      </c>
      <c r="W40" s="664"/>
      <c r="X40" s="205">
        <f t="shared" si="0"/>
        <v>46.934999999999995</v>
      </c>
    </row>
    <row r="41" spans="1:34">
      <c r="A41" s="177">
        <v>28</v>
      </c>
      <c r="B41" s="178" t="s">
        <v>109</v>
      </c>
      <c r="C41" s="212" t="s">
        <v>110</v>
      </c>
      <c r="D41" s="179">
        <v>49.45</v>
      </c>
      <c r="E41" s="180">
        <v>49.75</v>
      </c>
      <c r="F41" s="179">
        <v>51.6</v>
      </c>
      <c r="G41" s="180">
        <v>41.43</v>
      </c>
      <c r="H41" s="179">
        <v>29.69</v>
      </c>
      <c r="I41" s="180">
        <v>33.71</v>
      </c>
      <c r="J41" s="179">
        <v>48.88</v>
      </c>
      <c r="K41" s="180">
        <v>35.630000000000003</v>
      </c>
      <c r="L41" s="179">
        <v>35.56</v>
      </c>
      <c r="M41" s="180">
        <v>37.520000000000003</v>
      </c>
      <c r="N41" s="179">
        <v>51.83</v>
      </c>
      <c r="O41" s="180">
        <v>54.86</v>
      </c>
      <c r="P41" s="179">
        <v>46.75</v>
      </c>
      <c r="Q41" s="180">
        <v>53.48</v>
      </c>
      <c r="R41" s="179">
        <v>57.9</v>
      </c>
      <c r="S41" s="180">
        <v>57.57</v>
      </c>
      <c r="T41" s="181">
        <f t="shared" si="1"/>
        <v>45.493750000000006</v>
      </c>
      <c r="U41" s="182">
        <v>46.457499999999996</v>
      </c>
      <c r="V41" s="206">
        <f t="shared" si="2"/>
        <v>-0.96374999999999034</v>
      </c>
      <c r="W41" s="664"/>
      <c r="X41" s="184">
        <f t="shared" si="0"/>
        <v>46.457499999999996</v>
      </c>
    </row>
    <row r="42" spans="1:34">
      <c r="A42" s="185">
        <v>29</v>
      </c>
      <c r="B42" s="186" t="s">
        <v>49</v>
      </c>
      <c r="C42" s="208" t="s">
        <v>50</v>
      </c>
      <c r="D42" s="199">
        <v>51.85</v>
      </c>
      <c r="E42" s="200">
        <v>49</v>
      </c>
      <c r="F42" s="199">
        <v>49.08</v>
      </c>
      <c r="G42" s="200">
        <v>46</v>
      </c>
      <c r="H42" s="199">
        <v>30.58</v>
      </c>
      <c r="I42" s="200">
        <v>34.82</v>
      </c>
      <c r="J42" s="199">
        <v>66.92</v>
      </c>
      <c r="K42" s="200">
        <v>44.29</v>
      </c>
      <c r="L42" s="199">
        <v>42.12</v>
      </c>
      <c r="M42" s="200">
        <v>41.32</v>
      </c>
      <c r="N42" s="199">
        <v>61.33</v>
      </c>
      <c r="O42" s="200">
        <v>64.86</v>
      </c>
      <c r="P42" s="199">
        <v>46.15</v>
      </c>
      <c r="Q42" s="200">
        <v>56.43</v>
      </c>
      <c r="R42" s="199">
        <v>60</v>
      </c>
      <c r="S42" s="200">
        <v>60</v>
      </c>
      <c r="T42" s="190">
        <f t="shared" si="1"/>
        <v>49.589999999999996</v>
      </c>
      <c r="U42" s="191">
        <v>51.003749999999997</v>
      </c>
      <c r="V42" s="190">
        <f t="shared" si="2"/>
        <v>-1.4137500000000003</v>
      </c>
      <c r="W42" s="664"/>
      <c r="X42" s="205">
        <f t="shared" si="0"/>
        <v>51.003749999999997</v>
      </c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>
      <c r="A43" s="177">
        <v>30</v>
      </c>
      <c r="B43" s="178" t="s">
        <v>137</v>
      </c>
      <c r="C43" s="212" t="s">
        <v>138</v>
      </c>
      <c r="D43" s="179">
        <v>48.45</v>
      </c>
      <c r="E43" s="180">
        <v>46.3</v>
      </c>
      <c r="F43" s="179">
        <v>52.64</v>
      </c>
      <c r="G43" s="180">
        <v>47.8</v>
      </c>
      <c r="H43" s="179">
        <v>40.11</v>
      </c>
      <c r="I43" s="180">
        <v>39.130000000000003</v>
      </c>
      <c r="J43" s="179">
        <v>49.77</v>
      </c>
      <c r="K43" s="180">
        <v>34.5</v>
      </c>
      <c r="L43" s="179">
        <v>43.07</v>
      </c>
      <c r="M43" s="180">
        <v>40.729999999999997</v>
      </c>
      <c r="N43" s="179">
        <v>60.96</v>
      </c>
      <c r="O43" s="180">
        <v>57.4</v>
      </c>
      <c r="P43" s="179">
        <v>44.09</v>
      </c>
      <c r="Q43" s="180">
        <v>53.5</v>
      </c>
      <c r="R43" s="179">
        <v>56.18</v>
      </c>
      <c r="S43" s="180">
        <v>62.8</v>
      </c>
      <c r="T43" s="181">
        <f t="shared" si="1"/>
        <v>47.769999999999996</v>
      </c>
      <c r="U43" s="182">
        <v>49.408750000000005</v>
      </c>
      <c r="V43" s="206">
        <f t="shared" si="2"/>
        <v>-1.6387500000000088</v>
      </c>
      <c r="W43" s="664"/>
      <c r="X43" s="184">
        <f t="shared" si="0"/>
        <v>49.408750000000005</v>
      </c>
    </row>
    <row r="44" spans="1:34">
      <c r="A44" s="185">
        <v>31</v>
      </c>
      <c r="B44" s="186" t="s">
        <v>188</v>
      </c>
      <c r="C44" s="208" t="s">
        <v>189</v>
      </c>
      <c r="D44" s="199">
        <v>44.44</v>
      </c>
      <c r="E44" s="200">
        <v>41.6</v>
      </c>
      <c r="F44" s="199">
        <v>48.89</v>
      </c>
      <c r="G44" s="200">
        <v>42.4</v>
      </c>
      <c r="H44" s="199">
        <v>25.56</v>
      </c>
      <c r="I44" s="200">
        <v>23</v>
      </c>
      <c r="J44" s="199">
        <v>38.33</v>
      </c>
      <c r="K44" s="200">
        <v>28</v>
      </c>
      <c r="L44" s="199">
        <v>32.78</v>
      </c>
      <c r="M44" s="200">
        <v>34.1</v>
      </c>
      <c r="N44" s="199">
        <v>57.93</v>
      </c>
      <c r="O44" s="200">
        <v>57.6</v>
      </c>
      <c r="P44" s="199">
        <v>47.78</v>
      </c>
      <c r="Q44" s="200">
        <v>50</v>
      </c>
      <c r="R44" s="199">
        <v>56</v>
      </c>
      <c r="S44" s="200">
        <v>56.8</v>
      </c>
      <c r="T44" s="190">
        <f t="shared" si="1"/>
        <v>41.6875</v>
      </c>
      <c r="U44" s="191">
        <v>43.963750000000005</v>
      </c>
      <c r="V44" s="190">
        <f t="shared" si="2"/>
        <v>-2.2762500000000045</v>
      </c>
      <c r="W44" s="664"/>
      <c r="X44" s="205">
        <f t="shared" si="0"/>
        <v>43.963750000000005</v>
      </c>
    </row>
    <row r="45" spans="1:34">
      <c r="A45" s="177">
        <v>32</v>
      </c>
      <c r="B45" s="178" t="s">
        <v>121</v>
      </c>
      <c r="C45" s="212" t="s">
        <v>122</v>
      </c>
      <c r="D45" s="179">
        <v>49.6</v>
      </c>
      <c r="E45" s="180">
        <v>45.09</v>
      </c>
      <c r="F45" s="179">
        <v>49.87</v>
      </c>
      <c r="G45" s="180">
        <v>43.09</v>
      </c>
      <c r="H45" s="179">
        <v>30.83</v>
      </c>
      <c r="I45" s="180">
        <v>35.229999999999997</v>
      </c>
      <c r="J45" s="179">
        <v>46.67</v>
      </c>
      <c r="K45" s="180">
        <v>34.549999999999997</v>
      </c>
      <c r="L45" s="179">
        <v>37.33</v>
      </c>
      <c r="M45" s="180">
        <v>33.5</v>
      </c>
      <c r="N45" s="179">
        <v>60.32</v>
      </c>
      <c r="O45" s="180">
        <v>56.73</v>
      </c>
      <c r="P45" s="179">
        <v>48</v>
      </c>
      <c r="Q45" s="180">
        <v>57.27</v>
      </c>
      <c r="R45" s="179">
        <v>60.53</v>
      </c>
      <c r="S45" s="180">
        <v>58.18</v>
      </c>
      <c r="T45" s="181">
        <f t="shared" si="1"/>
        <v>45.454999999999998</v>
      </c>
      <c r="U45" s="182">
        <v>47.893749999999997</v>
      </c>
      <c r="V45" s="206">
        <f t="shared" si="2"/>
        <v>-2.4387499999999989</v>
      </c>
      <c r="W45" s="664"/>
      <c r="X45" s="184">
        <f t="shared" si="0"/>
        <v>47.893749999999997</v>
      </c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>
      <c r="A46" s="185">
        <v>33</v>
      </c>
      <c r="B46" s="186" t="s">
        <v>262</v>
      </c>
      <c r="C46" s="208" t="s">
        <v>263</v>
      </c>
      <c r="D46" s="199">
        <v>40.22</v>
      </c>
      <c r="E46" s="200">
        <v>37.200000000000003</v>
      </c>
      <c r="F46" s="199">
        <v>36.22</v>
      </c>
      <c r="G46" s="200">
        <v>36.6</v>
      </c>
      <c r="H46" s="199">
        <v>29.44</v>
      </c>
      <c r="I46" s="200">
        <v>23.5</v>
      </c>
      <c r="J46" s="199">
        <v>31.11</v>
      </c>
      <c r="K46" s="200">
        <v>24.5</v>
      </c>
      <c r="L46" s="199">
        <v>30.28</v>
      </c>
      <c r="M46" s="200">
        <v>33.25</v>
      </c>
      <c r="N46" s="199">
        <v>59.87</v>
      </c>
      <c r="O46" s="200">
        <v>44</v>
      </c>
      <c r="P46" s="199">
        <v>38.33</v>
      </c>
      <c r="Q46" s="200">
        <v>44</v>
      </c>
      <c r="R46" s="199">
        <v>48</v>
      </c>
      <c r="S46" s="200">
        <v>50.4</v>
      </c>
      <c r="T46" s="190">
        <f t="shared" si="1"/>
        <v>36.681249999999999</v>
      </c>
      <c r="U46" s="191">
        <v>39.183749999999996</v>
      </c>
      <c r="V46" s="190">
        <f t="shared" si="2"/>
        <v>-2.5024999999999977</v>
      </c>
      <c r="W46" s="664"/>
      <c r="X46" s="205">
        <f t="shared" si="0"/>
        <v>39.183750000000003</v>
      </c>
    </row>
    <row r="47" spans="1:34">
      <c r="A47" s="177">
        <v>34</v>
      </c>
      <c r="B47" s="178" t="s">
        <v>93</v>
      </c>
      <c r="C47" s="212" t="s">
        <v>94</v>
      </c>
      <c r="D47" s="179">
        <v>43.23</v>
      </c>
      <c r="E47" s="180">
        <v>46.62</v>
      </c>
      <c r="F47" s="179">
        <v>53.38</v>
      </c>
      <c r="G47" s="180">
        <v>45.85</v>
      </c>
      <c r="H47" s="179">
        <v>41.73</v>
      </c>
      <c r="I47" s="180">
        <v>32.69</v>
      </c>
      <c r="J47" s="179">
        <v>58.85</v>
      </c>
      <c r="K47" s="180">
        <v>36.15</v>
      </c>
      <c r="L47" s="179">
        <v>37.119999999999997</v>
      </c>
      <c r="M47" s="180">
        <v>38.08</v>
      </c>
      <c r="N47" s="179">
        <v>60.39</v>
      </c>
      <c r="O47" s="180">
        <v>54.77</v>
      </c>
      <c r="P47" s="179">
        <v>45.38</v>
      </c>
      <c r="Q47" s="180">
        <v>58.46</v>
      </c>
      <c r="R47" s="179">
        <v>54.46</v>
      </c>
      <c r="S47" s="180">
        <v>59.69</v>
      </c>
      <c r="T47" s="181">
        <f t="shared" si="1"/>
        <v>46.53875</v>
      </c>
      <c r="U47" s="182">
        <v>49.317499999999995</v>
      </c>
      <c r="V47" s="206">
        <f t="shared" si="2"/>
        <v>-2.7787499999999952</v>
      </c>
      <c r="W47" s="664"/>
      <c r="X47" s="184">
        <f t="shared" si="0"/>
        <v>49.317499999999995</v>
      </c>
    </row>
    <row r="48" spans="1:34">
      <c r="A48" s="185">
        <v>35</v>
      </c>
      <c r="B48" s="186" t="s">
        <v>81</v>
      </c>
      <c r="C48" s="208" t="s">
        <v>82</v>
      </c>
      <c r="D48" s="188">
        <v>48.62</v>
      </c>
      <c r="E48" s="189">
        <v>41.2</v>
      </c>
      <c r="F48" s="188">
        <v>56.92</v>
      </c>
      <c r="G48" s="189">
        <v>39</v>
      </c>
      <c r="H48" s="188">
        <v>26.73</v>
      </c>
      <c r="I48" s="189">
        <v>37</v>
      </c>
      <c r="J48" s="188">
        <v>44.62</v>
      </c>
      <c r="K48" s="189">
        <v>23.5</v>
      </c>
      <c r="L48" s="188">
        <v>27.69</v>
      </c>
      <c r="M48" s="189">
        <v>32.4</v>
      </c>
      <c r="N48" s="188">
        <v>66.42</v>
      </c>
      <c r="O48" s="189">
        <v>51.2</v>
      </c>
      <c r="P48" s="188">
        <v>41.15</v>
      </c>
      <c r="Q48" s="189">
        <v>45.5</v>
      </c>
      <c r="R48" s="188">
        <v>46.77</v>
      </c>
      <c r="S48" s="189">
        <v>66.400000000000006</v>
      </c>
      <c r="T48" s="190">
        <f t="shared" si="1"/>
        <v>42.025000000000006</v>
      </c>
      <c r="U48" s="191">
        <v>44.864999999999995</v>
      </c>
      <c r="V48" s="190">
        <f t="shared" si="2"/>
        <v>-2.8399999999999892</v>
      </c>
      <c r="W48" s="664"/>
      <c r="X48" s="205">
        <f t="shared" si="0"/>
        <v>44.864999999999995</v>
      </c>
    </row>
    <row r="49" spans="1:34">
      <c r="A49" s="177">
        <v>36</v>
      </c>
      <c r="B49" s="178" t="s">
        <v>65</v>
      </c>
      <c r="C49" s="212" t="s">
        <v>66</v>
      </c>
      <c r="D49" s="203">
        <v>50.27</v>
      </c>
      <c r="E49" s="204">
        <v>50</v>
      </c>
      <c r="F49" s="203">
        <v>60.53</v>
      </c>
      <c r="G49" s="204">
        <v>49.4</v>
      </c>
      <c r="H49" s="203">
        <v>36.33</v>
      </c>
      <c r="I49" s="204">
        <v>35</v>
      </c>
      <c r="J49" s="203">
        <v>56.67</v>
      </c>
      <c r="K49" s="204">
        <v>31.5</v>
      </c>
      <c r="L49" s="203">
        <v>34.5</v>
      </c>
      <c r="M49" s="204">
        <v>40.15</v>
      </c>
      <c r="N49" s="203">
        <v>55.17</v>
      </c>
      <c r="O49" s="204">
        <v>56.4</v>
      </c>
      <c r="P49" s="203">
        <v>50.33</v>
      </c>
      <c r="Q49" s="204">
        <v>55</v>
      </c>
      <c r="R49" s="203">
        <v>56.53</v>
      </c>
      <c r="S49" s="204">
        <v>58.4</v>
      </c>
      <c r="T49" s="181">
        <f t="shared" si="1"/>
        <v>46.981249999999996</v>
      </c>
      <c r="U49" s="182">
        <v>50.041250000000005</v>
      </c>
      <c r="V49" s="206">
        <f t="shared" si="2"/>
        <v>-3.0600000000000094</v>
      </c>
      <c r="W49" s="664"/>
      <c r="X49" s="184">
        <f t="shared" si="0"/>
        <v>50.041250000000005</v>
      </c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>
      <c r="A50" s="185">
        <v>37</v>
      </c>
      <c r="B50" s="186" t="s">
        <v>206</v>
      </c>
      <c r="C50" s="208" t="s">
        <v>207</v>
      </c>
      <c r="D50" s="199">
        <v>45</v>
      </c>
      <c r="E50" s="200">
        <v>42.55</v>
      </c>
      <c r="F50" s="199">
        <v>57</v>
      </c>
      <c r="G50" s="200">
        <v>42.36</v>
      </c>
      <c r="H50" s="199">
        <v>24.38</v>
      </c>
      <c r="I50" s="200">
        <v>31.36</v>
      </c>
      <c r="J50" s="199">
        <v>57.5</v>
      </c>
      <c r="K50" s="200">
        <v>35</v>
      </c>
      <c r="L50" s="199">
        <v>38.75</v>
      </c>
      <c r="M50" s="200">
        <v>36.590000000000003</v>
      </c>
      <c r="N50" s="199">
        <v>63.03</v>
      </c>
      <c r="O50" s="200">
        <v>53.09</v>
      </c>
      <c r="P50" s="199">
        <v>43.75</v>
      </c>
      <c r="Q50" s="200">
        <v>48.64</v>
      </c>
      <c r="R50" s="199">
        <v>46</v>
      </c>
      <c r="S50" s="200">
        <v>58.18</v>
      </c>
      <c r="T50" s="190">
        <f t="shared" si="1"/>
        <v>43.471249999999998</v>
      </c>
      <c r="U50" s="191">
        <v>46.926249999999996</v>
      </c>
      <c r="V50" s="190">
        <f t="shared" si="2"/>
        <v>-3.4549999999999983</v>
      </c>
      <c r="W50" s="664"/>
      <c r="X50" s="205">
        <f t="shared" si="0"/>
        <v>46.926249999999996</v>
      </c>
    </row>
    <row r="51" spans="1:34">
      <c r="A51" s="177">
        <v>38</v>
      </c>
      <c r="B51" s="178" t="s">
        <v>236</v>
      </c>
      <c r="C51" s="212" t="s">
        <v>237</v>
      </c>
      <c r="D51" s="179">
        <v>41.83</v>
      </c>
      <c r="E51" s="180">
        <v>39.15</v>
      </c>
      <c r="F51" s="179">
        <v>55.48</v>
      </c>
      <c r="G51" s="180">
        <v>36.380000000000003</v>
      </c>
      <c r="H51" s="179">
        <v>31.63</v>
      </c>
      <c r="I51" s="180">
        <v>28.75</v>
      </c>
      <c r="J51" s="179">
        <v>46.52</v>
      </c>
      <c r="K51" s="180">
        <v>25.58</v>
      </c>
      <c r="L51" s="179">
        <v>36.090000000000003</v>
      </c>
      <c r="M51" s="180">
        <v>35.31</v>
      </c>
      <c r="N51" s="179">
        <v>44.22</v>
      </c>
      <c r="O51" s="180">
        <v>46</v>
      </c>
      <c r="P51" s="179">
        <v>38.26</v>
      </c>
      <c r="Q51" s="180">
        <v>48.27</v>
      </c>
      <c r="R51" s="179">
        <v>45.04</v>
      </c>
      <c r="S51" s="180">
        <v>51.08</v>
      </c>
      <c r="T51" s="181">
        <f t="shared" si="1"/>
        <v>38.814999999999998</v>
      </c>
      <c r="U51" s="182">
        <v>42.383749999999999</v>
      </c>
      <c r="V51" s="206">
        <f t="shared" si="2"/>
        <v>-3.5687500000000014</v>
      </c>
      <c r="W51" s="664"/>
      <c r="X51" s="184">
        <f t="shared" si="0"/>
        <v>42.383750000000006</v>
      </c>
    </row>
    <row r="52" spans="1:34">
      <c r="A52" s="185">
        <v>39</v>
      </c>
      <c r="B52" s="186" t="s">
        <v>143</v>
      </c>
      <c r="C52" s="208" t="s">
        <v>144</v>
      </c>
      <c r="D52" s="199">
        <v>55.22</v>
      </c>
      <c r="E52" s="200">
        <v>41.87</v>
      </c>
      <c r="F52" s="199">
        <v>52.78</v>
      </c>
      <c r="G52" s="200">
        <v>40.67</v>
      </c>
      <c r="H52" s="199">
        <v>28.48</v>
      </c>
      <c r="I52" s="200">
        <v>35.83</v>
      </c>
      <c r="J52" s="199">
        <v>65.22</v>
      </c>
      <c r="K52" s="200">
        <v>39</v>
      </c>
      <c r="L52" s="199">
        <v>38.700000000000003</v>
      </c>
      <c r="M52" s="200">
        <v>34.53</v>
      </c>
      <c r="N52" s="199">
        <v>58.4</v>
      </c>
      <c r="O52" s="200">
        <v>58.4</v>
      </c>
      <c r="P52" s="199">
        <v>41.74</v>
      </c>
      <c r="Q52" s="200">
        <v>51.67</v>
      </c>
      <c r="R52" s="199">
        <v>48.17</v>
      </c>
      <c r="S52" s="200">
        <v>57.33</v>
      </c>
      <c r="T52" s="190">
        <f t="shared" si="1"/>
        <v>44.912500000000001</v>
      </c>
      <c r="U52" s="191">
        <v>48.588749999999997</v>
      </c>
      <c r="V52" s="190">
        <f t="shared" si="2"/>
        <v>-3.676249999999996</v>
      </c>
      <c r="W52" s="664"/>
      <c r="X52" s="205">
        <f t="shared" si="0"/>
        <v>48.588749999999997</v>
      </c>
      <c r="Y52" s="94"/>
      <c r="Z52" s="94"/>
      <c r="AA52" s="94"/>
      <c r="AB52" s="94"/>
      <c r="AC52" s="94"/>
      <c r="AD52" s="94"/>
      <c r="AE52" s="94"/>
      <c r="AF52" s="94"/>
      <c r="AG52" s="94"/>
      <c r="AH52" s="94"/>
    </row>
    <row r="53" spans="1:34">
      <c r="A53" s="177">
        <v>40</v>
      </c>
      <c r="B53" s="178" t="s">
        <v>250</v>
      </c>
      <c r="C53" s="212" t="s">
        <v>251</v>
      </c>
      <c r="D53" s="179">
        <v>46</v>
      </c>
      <c r="E53" s="180">
        <v>34.799999999999997</v>
      </c>
      <c r="F53" s="179">
        <v>45.33</v>
      </c>
      <c r="G53" s="180">
        <v>38.4</v>
      </c>
      <c r="H53" s="179">
        <v>28.33</v>
      </c>
      <c r="I53" s="180">
        <v>26.25</v>
      </c>
      <c r="J53" s="179">
        <v>58.33</v>
      </c>
      <c r="K53" s="180">
        <v>20.5</v>
      </c>
      <c r="L53" s="179">
        <v>29.17</v>
      </c>
      <c r="M53" s="180">
        <v>29.15</v>
      </c>
      <c r="N53" s="179">
        <v>42.3</v>
      </c>
      <c r="O53" s="180">
        <v>51.6</v>
      </c>
      <c r="P53" s="179">
        <v>38.33</v>
      </c>
      <c r="Q53" s="180">
        <v>50.5</v>
      </c>
      <c r="R53" s="179">
        <v>44</v>
      </c>
      <c r="S53" s="180">
        <v>50.4</v>
      </c>
      <c r="T53" s="181">
        <f t="shared" si="1"/>
        <v>37.699999999999996</v>
      </c>
      <c r="U53" s="182">
        <v>41.473749999999995</v>
      </c>
      <c r="V53" s="206">
        <f t="shared" si="2"/>
        <v>-3.7737499999999997</v>
      </c>
      <c r="W53" s="664"/>
      <c r="X53" s="184">
        <f t="shared" si="0"/>
        <v>41.473750000000003</v>
      </c>
    </row>
    <row r="54" spans="1:34">
      <c r="A54" s="185">
        <v>41</v>
      </c>
      <c r="B54" s="186" t="s">
        <v>57</v>
      </c>
      <c r="C54" s="208" t="s">
        <v>58</v>
      </c>
      <c r="D54" s="199">
        <v>50.89</v>
      </c>
      <c r="E54" s="200">
        <v>53.1</v>
      </c>
      <c r="F54" s="199">
        <v>57.89</v>
      </c>
      <c r="G54" s="200">
        <v>50.7</v>
      </c>
      <c r="H54" s="199">
        <v>44.03</v>
      </c>
      <c r="I54" s="200">
        <v>44</v>
      </c>
      <c r="J54" s="199">
        <v>68.06</v>
      </c>
      <c r="K54" s="200">
        <v>45.75</v>
      </c>
      <c r="L54" s="199">
        <v>44.03</v>
      </c>
      <c r="M54" s="200">
        <v>40.229999999999997</v>
      </c>
      <c r="N54" s="199">
        <v>64.930000000000007</v>
      </c>
      <c r="O54" s="200">
        <v>62.8</v>
      </c>
      <c r="P54" s="199">
        <v>51.39</v>
      </c>
      <c r="Q54" s="200">
        <v>59</v>
      </c>
      <c r="R54" s="199">
        <v>69.33</v>
      </c>
      <c r="S54" s="200">
        <v>64.2</v>
      </c>
      <c r="T54" s="190">
        <f t="shared" si="1"/>
        <v>52.472499999999997</v>
      </c>
      <c r="U54" s="191">
        <v>56.318749999999994</v>
      </c>
      <c r="V54" s="190">
        <f t="shared" si="2"/>
        <v>-3.8462499999999977</v>
      </c>
      <c r="W54" s="664"/>
      <c r="X54" s="205">
        <f t="shared" si="0"/>
        <v>56.318749999999994</v>
      </c>
    </row>
    <row r="55" spans="1:34">
      <c r="A55" s="177">
        <v>42</v>
      </c>
      <c r="B55" s="178" t="s">
        <v>75</v>
      </c>
      <c r="C55" s="212" t="s">
        <v>76</v>
      </c>
      <c r="D55" s="179">
        <v>52.86</v>
      </c>
      <c r="E55" s="180">
        <v>48.54</v>
      </c>
      <c r="F55" s="179">
        <v>57.36</v>
      </c>
      <c r="G55" s="180">
        <v>49.03</v>
      </c>
      <c r="H55" s="179">
        <v>36.81</v>
      </c>
      <c r="I55" s="180">
        <v>39.36</v>
      </c>
      <c r="J55" s="179">
        <v>64.97</v>
      </c>
      <c r="K55" s="180">
        <v>44.66</v>
      </c>
      <c r="L55" s="179">
        <v>45.55</v>
      </c>
      <c r="M55" s="180">
        <v>42.95</v>
      </c>
      <c r="N55" s="179">
        <v>63.83</v>
      </c>
      <c r="O55" s="180">
        <v>57.11</v>
      </c>
      <c r="P55" s="179">
        <v>52.12</v>
      </c>
      <c r="Q55" s="180">
        <v>58.01</v>
      </c>
      <c r="R55" s="179">
        <v>61.52</v>
      </c>
      <c r="S55" s="180">
        <v>63.19</v>
      </c>
      <c r="T55" s="181">
        <f t="shared" si="1"/>
        <v>50.356250000000003</v>
      </c>
      <c r="U55" s="182">
        <v>54.377499999999998</v>
      </c>
      <c r="V55" s="206">
        <f t="shared" si="2"/>
        <v>-4.0212499999999949</v>
      </c>
      <c r="W55" s="664"/>
      <c r="X55" s="184">
        <f t="shared" si="0"/>
        <v>54.377499999999998</v>
      </c>
    </row>
    <row r="56" spans="1:34">
      <c r="A56" s="185">
        <v>43</v>
      </c>
      <c r="B56" s="207" t="s">
        <v>228</v>
      </c>
      <c r="C56" s="208" t="s">
        <v>229</v>
      </c>
      <c r="D56" s="199">
        <v>48.67</v>
      </c>
      <c r="E56" s="200">
        <v>43.78</v>
      </c>
      <c r="F56" s="199">
        <v>55.33</v>
      </c>
      <c r="G56" s="200">
        <v>39.78</v>
      </c>
      <c r="H56" s="199">
        <v>26.67</v>
      </c>
      <c r="I56" s="200">
        <v>30.56</v>
      </c>
      <c r="J56" s="199">
        <v>70</v>
      </c>
      <c r="K56" s="200">
        <v>32.78</v>
      </c>
      <c r="L56" s="199">
        <v>32.5</v>
      </c>
      <c r="M56" s="200">
        <v>32.78</v>
      </c>
      <c r="N56" s="199">
        <v>45.28</v>
      </c>
      <c r="O56" s="200">
        <v>47.11</v>
      </c>
      <c r="P56" s="199">
        <v>39.44</v>
      </c>
      <c r="Q56" s="200">
        <v>47.78</v>
      </c>
      <c r="R56" s="199">
        <v>40.44</v>
      </c>
      <c r="S56" s="200">
        <v>51.56</v>
      </c>
      <c r="T56" s="190">
        <f t="shared" si="1"/>
        <v>40.766250000000007</v>
      </c>
      <c r="U56" s="191">
        <v>44.791250000000005</v>
      </c>
      <c r="V56" s="190">
        <f t="shared" si="2"/>
        <v>-4.0249999999999986</v>
      </c>
      <c r="W56" s="664"/>
      <c r="X56" s="205">
        <f t="shared" si="0"/>
        <v>44.791250000000005</v>
      </c>
    </row>
    <row r="57" spans="1:34">
      <c r="A57" s="177">
        <v>44</v>
      </c>
      <c r="B57" s="209">
        <v>1073010001</v>
      </c>
      <c r="C57" s="212" t="s">
        <v>187</v>
      </c>
      <c r="D57" s="203">
        <v>49.34</v>
      </c>
      <c r="E57" s="204">
        <v>46.7</v>
      </c>
      <c r="F57" s="203">
        <v>51.82</v>
      </c>
      <c r="G57" s="204">
        <v>43.82</v>
      </c>
      <c r="H57" s="203">
        <v>26.28</v>
      </c>
      <c r="I57" s="204">
        <v>30.68</v>
      </c>
      <c r="J57" s="203">
        <v>48.55</v>
      </c>
      <c r="K57" s="204">
        <v>30.85</v>
      </c>
      <c r="L57" s="203">
        <v>39.340000000000003</v>
      </c>
      <c r="M57" s="204">
        <v>38.75</v>
      </c>
      <c r="N57" s="203">
        <v>61</v>
      </c>
      <c r="O57" s="204">
        <v>50.64</v>
      </c>
      <c r="P57" s="203">
        <v>49.34</v>
      </c>
      <c r="Q57" s="204">
        <v>51.02</v>
      </c>
      <c r="R57" s="203">
        <v>55.16</v>
      </c>
      <c r="S57" s="204">
        <v>54.77</v>
      </c>
      <c r="T57" s="181">
        <f t="shared" si="1"/>
        <v>43.403749999999995</v>
      </c>
      <c r="U57" s="182">
        <v>47.603750000000005</v>
      </c>
      <c r="V57" s="206">
        <f t="shared" si="2"/>
        <v>-4.2000000000000099</v>
      </c>
      <c r="W57" s="664"/>
      <c r="X57" s="184">
        <f t="shared" si="0"/>
        <v>47.603750000000005</v>
      </c>
    </row>
    <row r="58" spans="1:34">
      <c r="A58" s="185">
        <v>45</v>
      </c>
      <c r="B58" s="207" t="s">
        <v>202</v>
      </c>
      <c r="C58" s="208" t="s">
        <v>203</v>
      </c>
      <c r="D58" s="199">
        <v>46.44</v>
      </c>
      <c r="E58" s="200">
        <v>41.76</v>
      </c>
      <c r="F58" s="199">
        <v>49.11</v>
      </c>
      <c r="G58" s="200">
        <v>43.18</v>
      </c>
      <c r="H58" s="199">
        <v>27.64</v>
      </c>
      <c r="I58" s="200">
        <v>34.56</v>
      </c>
      <c r="J58" s="199">
        <v>55.28</v>
      </c>
      <c r="K58" s="200">
        <v>31.18</v>
      </c>
      <c r="L58" s="199">
        <v>38.19</v>
      </c>
      <c r="M58" s="200">
        <v>33.32</v>
      </c>
      <c r="N58" s="199">
        <v>51.96</v>
      </c>
      <c r="O58" s="200">
        <v>54.35</v>
      </c>
      <c r="P58" s="199">
        <v>49.44</v>
      </c>
      <c r="Q58" s="200">
        <v>50</v>
      </c>
      <c r="R58" s="199">
        <v>56.22</v>
      </c>
      <c r="S58" s="200">
        <v>50.82</v>
      </c>
      <c r="T58" s="190">
        <f t="shared" si="1"/>
        <v>42.396250000000002</v>
      </c>
      <c r="U58" s="191">
        <v>46.784999999999997</v>
      </c>
      <c r="V58" s="190">
        <f t="shared" si="2"/>
        <v>-4.3887499999999946</v>
      </c>
      <c r="W58" s="664"/>
      <c r="X58" s="205">
        <f t="shared" si="0"/>
        <v>46.784999999999997</v>
      </c>
    </row>
    <row r="59" spans="1:34">
      <c r="A59" s="177">
        <v>46</v>
      </c>
      <c r="B59" s="178" t="s">
        <v>83</v>
      </c>
      <c r="C59" s="212" t="s">
        <v>84</v>
      </c>
      <c r="D59" s="179">
        <v>55.33</v>
      </c>
      <c r="E59" s="180">
        <v>51.75</v>
      </c>
      <c r="F59" s="179">
        <v>59.11</v>
      </c>
      <c r="G59" s="180">
        <v>43.25</v>
      </c>
      <c r="H59" s="179">
        <v>32.78</v>
      </c>
      <c r="I59" s="180">
        <v>40.630000000000003</v>
      </c>
      <c r="J59" s="179">
        <v>52.78</v>
      </c>
      <c r="K59" s="180">
        <v>37.5</v>
      </c>
      <c r="L59" s="179">
        <v>40</v>
      </c>
      <c r="M59" s="180">
        <v>38.44</v>
      </c>
      <c r="N59" s="179">
        <v>57.9</v>
      </c>
      <c r="O59" s="180">
        <v>56.5</v>
      </c>
      <c r="P59" s="179">
        <v>52.22</v>
      </c>
      <c r="Q59" s="180">
        <v>58.75</v>
      </c>
      <c r="R59" s="179">
        <v>67.11</v>
      </c>
      <c r="S59" s="180">
        <v>55</v>
      </c>
      <c r="T59" s="181">
        <f t="shared" si="1"/>
        <v>47.727499999999999</v>
      </c>
      <c r="U59" s="182">
        <v>52.153750000000002</v>
      </c>
      <c r="V59" s="206">
        <f t="shared" si="2"/>
        <v>-4.4262500000000031</v>
      </c>
      <c r="W59" s="664"/>
      <c r="X59" s="184">
        <f t="shared" si="0"/>
        <v>52.153750000000002</v>
      </c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>
      <c r="A60" s="185">
        <v>47</v>
      </c>
      <c r="B60" s="186" t="s">
        <v>127</v>
      </c>
      <c r="C60" s="208" t="s">
        <v>128</v>
      </c>
      <c r="D60" s="199">
        <v>54.16</v>
      </c>
      <c r="E60" s="200">
        <v>42.35</v>
      </c>
      <c r="F60" s="199">
        <v>52.24</v>
      </c>
      <c r="G60" s="200">
        <v>42.12</v>
      </c>
      <c r="H60" s="199">
        <v>44</v>
      </c>
      <c r="I60" s="200">
        <v>36.619999999999997</v>
      </c>
      <c r="J60" s="199">
        <v>58.2</v>
      </c>
      <c r="K60" s="200">
        <v>31.76</v>
      </c>
      <c r="L60" s="199">
        <v>36.299999999999997</v>
      </c>
      <c r="M60" s="200">
        <v>40.03</v>
      </c>
      <c r="N60" s="199">
        <v>51.72</v>
      </c>
      <c r="O60" s="200">
        <v>48.24</v>
      </c>
      <c r="P60" s="199">
        <v>46.2</v>
      </c>
      <c r="Q60" s="200">
        <v>49.71</v>
      </c>
      <c r="R60" s="199">
        <v>47.68</v>
      </c>
      <c r="S60" s="200">
        <v>63.29</v>
      </c>
      <c r="T60" s="190">
        <f t="shared" si="1"/>
        <v>44.265000000000001</v>
      </c>
      <c r="U60" s="191">
        <v>48.8125</v>
      </c>
      <c r="V60" s="190">
        <f t="shared" si="2"/>
        <v>-4.5474999999999994</v>
      </c>
      <c r="W60" s="664"/>
      <c r="X60" s="205">
        <f t="shared" si="0"/>
        <v>48.8125</v>
      </c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>
      <c r="A61" s="177">
        <v>48</v>
      </c>
      <c r="B61" s="178" t="s">
        <v>131</v>
      </c>
      <c r="C61" s="212" t="s">
        <v>132</v>
      </c>
      <c r="D61" s="179">
        <v>49.6</v>
      </c>
      <c r="E61" s="180">
        <v>39.6</v>
      </c>
      <c r="F61" s="179">
        <v>49.2</v>
      </c>
      <c r="G61" s="180">
        <v>42.3</v>
      </c>
      <c r="H61" s="179">
        <v>27</v>
      </c>
      <c r="I61" s="180">
        <v>39.630000000000003</v>
      </c>
      <c r="J61" s="179">
        <v>51.67</v>
      </c>
      <c r="K61" s="180">
        <v>29.75</v>
      </c>
      <c r="L61" s="179">
        <v>34</v>
      </c>
      <c r="M61" s="180">
        <v>34.93</v>
      </c>
      <c r="N61" s="179">
        <v>62.7</v>
      </c>
      <c r="O61" s="180">
        <v>53.4</v>
      </c>
      <c r="P61" s="179">
        <v>45</v>
      </c>
      <c r="Q61" s="180">
        <v>50.25</v>
      </c>
      <c r="R61" s="179">
        <v>61.33</v>
      </c>
      <c r="S61" s="180">
        <v>54.2</v>
      </c>
      <c r="T61" s="181">
        <f t="shared" si="1"/>
        <v>43.0075</v>
      </c>
      <c r="U61" s="182">
        <v>47.5625</v>
      </c>
      <c r="V61" s="206">
        <f t="shared" si="2"/>
        <v>-4.5549999999999997</v>
      </c>
      <c r="W61" s="664"/>
      <c r="X61" s="184">
        <f t="shared" si="0"/>
        <v>47.5625</v>
      </c>
    </row>
    <row r="62" spans="1:34">
      <c r="A62" s="185">
        <v>49</v>
      </c>
      <c r="B62" s="186" t="s">
        <v>194</v>
      </c>
      <c r="C62" s="208" t="s">
        <v>195</v>
      </c>
      <c r="D62" s="188">
        <v>48.6</v>
      </c>
      <c r="E62" s="189">
        <v>46.32</v>
      </c>
      <c r="F62" s="188">
        <v>51.97</v>
      </c>
      <c r="G62" s="189">
        <v>44.21</v>
      </c>
      <c r="H62" s="188">
        <v>31.55</v>
      </c>
      <c r="I62" s="189">
        <v>29.19</v>
      </c>
      <c r="J62" s="188">
        <v>53.57</v>
      </c>
      <c r="K62" s="189">
        <v>33.380000000000003</v>
      </c>
      <c r="L62" s="188">
        <v>41.94</v>
      </c>
      <c r="M62" s="189">
        <v>37.32</v>
      </c>
      <c r="N62" s="188">
        <v>57.33</v>
      </c>
      <c r="O62" s="189">
        <v>52.76</v>
      </c>
      <c r="P62" s="188">
        <v>47.14</v>
      </c>
      <c r="Q62" s="189">
        <v>54.63</v>
      </c>
      <c r="R62" s="188">
        <v>60.51</v>
      </c>
      <c r="S62" s="189">
        <v>57.12</v>
      </c>
      <c r="T62" s="190">
        <f t="shared" si="1"/>
        <v>44.366250000000001</v>
      </c>
      <c r="U62" s="191">
        <v>49.076250000000002</v>
      </c>
      <c r="V62" s="190">
        <f t="shared" si="2"/>
        <v>-4.7100000000000009</v>
      </c>
      <c r="W62" s="664"/>
      <c r="X62" s="205">
        <f t="shared" si="0"/>
        <v>49.076249999999995</v>
      </c>
    </row>
    <row r="63" spans="1:34">
      <c r="A63" s="177">
        <v>50</v>
      </c>
      <c r="B63" s="178" t="s">
        <v>177</v>
      </c>
      <c r="C63" s="212" t="s">
        <v>178</v>
      </c>
      <c r="D63" s="179">
        <v>46.33</v>
      </c>
      <c r="E63" s="180">
        <v>45</v>
      </c>
      <c r="F63" s="179">
        <v>49.67</v>
      </c>
      <c r="G63" s="180">
        <v>37.5</v>
      </c>
      <c r="H63" s="179">
        <v>25</v>
      </c>
      <c r="I63" s="180">
        <v>32.5</v>
      </c>
      <c r="J63" s="179">
        <v>55.83</v>
      </c>
      <c r="K63" s="180">
        <v>35</v>
      </c>
      <c r="L63" s="179">
        <v>41.25</v>
      </c>
      <c r="M63" s="180">
        <v>31.63</v>
      </c>
      <c r="N63" s="179">
        <v>63.02</v>
      </c>
      <c r="O63" s="180">
        <v>51</v>
      </c>
      <c r="P63" s="179">
        <v>46.67</v>
      </c>
      <c r="Q63" s="180">
        <v>47.5</v>
      </c>
      <c r="R63" s="179">
        <v>52.67</v>
      </c>
      <c r="S63" s="180">
        <v>61</v>
      </c>
      <c r="T63" s="181">
        <f t="shared" si="1"/>
        <v>42.641249999999999</v>
      </c>
      <c r="U63" s="182">
        <v>47.555</v>
      </c>
      <c r="V63" s="206">
        <f t="shared" si="2"/>
        <v>-4.9137500000000003</v>
      </c>
      <c r="W63" s="664"/>
      <c r="X63" s="184">
        <f t="shared" si="0"/>
        <v>47.555</v>
      </c>
    </row>
    <row r="64" spans="1:34" s="101" customFormat="1">
      <c r="A64" s="185">
        <v>51</v>
      </c>
      <c r="B64" s="186" t="s">
        <v>147</v>
      </c>
      <c r="C64" s="208" t="s">
        <v>148</v>
      </c>
      <c r="D64" s="188">
        <v>56.52</v>
      </c>
      <c r="E64" s="189">
        <v>48.32</v>
      </c>
      <c r="F64" s="188">
        <v>55.1</v>
      </c>
      <c r="G64" s="189">
        <v>47.26</v>
      </c>
      <c r="H64" s="188">
        <v>34.92</v>
      </c>
      <c r="I64" s="189">
        <v>34.01</v>
      </c>
      <c r="J64" s="188">
        <v>52.58</v>
      </c>
      <c r="K64" s="189">
        <v>36.18</v>
      </c>
      <c r="L64" s="188">
        <v>42.82</v>
      </c>
      <c r="M64" s="189">
        <v>37.840000000000003</v>
      </c>
      <c r="N64" s="188">
        <v>63.76</v>
      </c>
      <c r="O64" s="189">
        <v>55.58</v>
      </c>
      <c r="P64" s="188">
        <v>46.94</v>
      </c>
      <c r="Q64" s="189">
        <v>54.08</v>
      </c>
      <c r="R64" s="188">
        <v>59.23</v>
      </c>
      <c r="S64" s="189">
        <v>58.32</v>
      </c>
      <c r="T64" s="190">
        <f t="shared" si="1"/>
        <v>46.448749999999997</v>
      </c>
      <c r="U64" s="191">
        <v>51.483750000000001</v>
      </c>
      <c r="V64" s="190">
        <f t="shared" si="2"/>
        <v>-5.0350000000000037</v>
      </c>
      <c r="W64" s="664"/>
      <c r="X64" s="205">
        <f t="shared" si="0"/>
        <v>51.483750000000001</v>
      </c>
    </row>
    <row r="65" spans="1:34" s="101" customFormat="1">
      <c r="A65" s="177">
        <v>52</v>
      </c>
      <c r="B65" s="178" t="s">
        <v>101</v>
      </c>
      <c r="C65" s="212" t="s">
        <v>102</v>
      </c>
      <c r="D65" s="203">
        <v>53.05</v>
      </c>
      <c r="E65" s="204">
        <v>45.52</v>
      </c>
      <c r="F65" s="203">
        <v>55.71</v>
      </c>
      <c r="G65" s="204">
        <v>43.43</v>
      </c>
      <c r="H65" s="203">
        <v>35.32</v>
      </c>
      <c r="I65" s="204">
        <v>40.6</v>
      </c>
      <c r="J65" s="203">
        <v>52.27</v>
      </c>
      <c r="K65" s="204">
        <v>32.700000000000003</v>
      </c>
      <c r="L65" s="203">
        <v>40.950000000000003</v>
      </c>
      <c r="M65" s="204">
        <v>37.68</v>
      </c>
      <c r="N65" s="203">
        <v>63.18</v>
      </c>
      <c r="O65" s="204">
        <v>57.65</v>
      </c>
      <c r="P65" s="203">
        <v>51.55</v>
      </c>
      <c r="Q65" s="204">
        <v>51.27</v>
      </c>
      <c r="R65" s="203">
        <v>54.4</v>
      </c>
      <c r="S65" s="204">
        <v>57.27</v>
      </c>
      <c r="T65" s="181">
        <f t="shared" si="1"/>
        <v>45.764999999999993</v>
      </c>
      <c r="U65" s="182">
        <v>50.803749999999994</v>
      </c>
      <c r="V65" s="206">
        <f t="shared" si="2"/>
        <v>-5.0387500000000003</v>
      </c>
      <c r="W65" s="664"/>
      <c r="X65" s="184">
        <f t="shared" si="0"/>
        <v>50.803750000000001</v>
      </c>
    </row>
    <row r="66" spans="1:34" s="101" customFormat="1">
      <c r="A66" s="185">
        <v>53</v>
      </c>
      <c r="B66" s="186" t="s">
        <v>155</v>
      </c>
      <c r="C66" s="208" t="s">
        <v>156</v>
      </c>
      <c r="D66" s="199">
        <v>36.4</v>
      </c>
      <c r="E66" s="200">
        <v>38</v>
      </c>
      <c r="F66" s="199">
        <v>41.6</v>
      </c>
      <c r="G66" s="200">
        <v>46.67</v>
      </c>
      <c r="H66" s="199">
        <v>24</v>
      </c>
      <c r="I66" s="200">
        <v>30.42</v>
      </c>
      <c r="J66" s="199">
        <v>42</v>
      </c>
      <c r="K66" s="200">
        <v>36.67</v>
      </c>
      <c r="L66" s="199">
        <v>39.5</v>
      </c>
      <c r="M66" s="200">
        <v>40.25</v>
      </c>
      <c r="N66" s="199">
        <v>69.98</v>
      </c>
      <c r="O66" s="200">
        <v>54</v>
      </c>
      <c r="P66" s="199">
        <v>68</v>
      </c>
      <c r="Q66" s="200">
        <v>48.33</v>
      </c>
      <c r="R66" s="199">
        <v>75.2</v>
      </c>
      <c r="S66" s="200">
        <v>61.33</v>
      </c>
      <c r="T66" s="190">
        <f t="shared" si="1"/>
        <v>44.458749999999995</v>
      </c>
      <c r="U66" s="191">
        <v>49.585000000000001</v>
      </c>
      <c r="V66" s="190">
        <f t="shared" si="2"/>
        <v>-5.126250000000006</v>
      </c>
      <c r="W66" s="664"/>
      <c r="X66" s="205">
        <f t="shared" si="0"/>
        <v>49.585000000000001</v>
      </c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</row>
    <row r="67" spans="1:34" s="101" customFormat="1">
      <c r="A67" s="177">
        <v>54</v>
      </c>
      <c r="B67" s="178" t="s">
        <v>89</v>
      </c>
      <c r="C67" s="212" t="s">
        <v>90</v>
      </c>
      <c r="D67" s="179">
        <v>48.4</v>
      </c>
      <c r="E67" s="180">
        <v>45.33</v>
      </c>
      <c r="F67" s="179">
        <v>61.2</v>
      </c>
      <c r="G67" s="180">
        <v>47.67</v>
      </c>
      <c r="H67" s="179">
        <v>31</v>
      </c>
      <c r="I67" s="180">
        <v>40.42</v>
      </c>
      <c r="J67" s="179">
        <v>74</v>
      </c>
      <c r="K67" s="180">
        <v>42.5</v>
      </c>
      <c r="L67" s="179">
        <v>36.5</v>
      </c>
      <c r="M67" s="180">
        <v>42.92</v>
      </c>
      <c r="N67" s="179">
        <v>67.540000000000006</v>
      </c>
      <c r="O67" s="180">
        <v>57.33</v>
      </c>
      <c r="P67" s="179">
        <v>45</v>
      </c>
      <c r="Q67" s="180">
        <v>46.67</v>
      </c>
      <c r="R67" s="179">
        <v>60</v>
      </c>
      <c r="S67" s="180">
        <v>58.67</v>
      </c>
      <c r="T67" s="181">
        <f t="shared" si="1"/>
        <v>47.688750000000006</v>
      </c>
      <c r="U67" s="182">
        <v>52.955000000000005</v>
      </c>
      <c r="V67" s="206">
        <f t="shared" si="2"/>
        <v>-5.2662499999999994</v>
      </c>
      <c r="W67" s="664"/>
      <c r="X67" s="184">
        <f t="shared" si="0"/>
        <v>52.954999999999998</v>
      </c>
    </row>
    <row r="68" spans="1:34" s="101" customFormat="1">
      <c r="A68" s="185">
        <v>55</v>
      </c>
      <c r="B68" s="186" t="s">
        <v>87</v>
      </c>
      <c r="C68" s="208" t="s">
        <v>88</v>
      </c>
      <c r="D68" s="199">
        <v>46.2</v>
      </c>
      <c r="E68" s="200">
        <v>44.25</v>
      </c>
      <c r="F68" s="199">
        <v>50</v>
      </c>
      <c r="G68" s="200">
        <v>40</v>
      </c>
      <c r="H68" s="199">
        <v>32</v>
      </c>
      <c r="I68" s="200">
        <v>32.81</v>
      </c>
      <c r="J68" s="199">
        <v>63</v>
      </c>
      <c r="K68" s="200">
        <v>43.75</v>
      </c>
      <c r="L68" s="199">
        <v>44.25</v>
      </c>
      <c r="M68" s="200">
        <v>37.31</v>
      </c>
      <c r="N68" s="199">
        <v>56.85</v>
      </c>
      <c r="O68" s="200">
        <v>58</v>
      </c>
      <c r="P68" s="199">
        <v>52</v>
      </c>
      <c r="Q68" s="200">
        <v>47.5</v>
      </c>
      <c r="R68" s="199">
        <v>63.6</v>
      </c>
      <c r="S68" s="200">
        <v>60.5</v>
      </c>
      <c r="T68" s="190">
        <f t="shared" si="1"/>
        <v>45.515000000000001</v>
      </c>
      <c r="U68" s="191">
        <v>50.987500000000004</v>
      </c>
      <c r="V68" s="190">
        <f t="shared" si="2"/>
        <v>-5.4725000000000037</v>
      </c>
      <c r="W68" s="664"/>
      <c r="X68" s="205">
        <f t="shared" si="0"/>
        <v>50.987500000000004</v>
      </c>
    </row>
    <row r="69" spans="1:34" s="101" customFormat="1">
      <c r="A69" s="177">
        <v>56</v>
      </c>
      <c r="B69" s="178" t="s">
        <v>149</v>
      </c>
      <c r="C69" s="212" t="s">
        <v>150</v>
      </c>
      <c r="D69" s="203">
        <v>54.43</v>
      </c>
      <c r="E69" s="204">
        <v>46.37</v>
      </c>
      <c r="F69" s="203">
        <v>51.14</v>
      </c>
      <c r="G69" s="204">
        <v>43.33</v>
      </c>
      <c r="H69" s="203">
        <v>39.46</v>
      </c>
      <c r="I69" s="204">
        <v>38.89</v>
      </c>
      <c r="J69" s="203">
        <v>52.5</v>
      </c>
      <c r="K69" s="204">
        <v>26.85</v>
      </c>
      <c r="L69" s="203">
        <v>40.71</v>
      </c>
      <c r="M69" s="204">
        <v>36.630000000000003</v>
      </c>
      <c r="N69" s="203">
        <v>61.99</v>
      </c>
      <c r="O69" s="204">
        <v>56.15</v>
      </c>
      <c r="P69" s="203">
        <v>50</v>
      </c>
      <c r="Q69" s="204">
        <v>53.15</v>
      </c>
      <c r="R69" s="203">
        <v>55.71</v>
      </c>
      <c r="S69" s="204">
        <v>60.3</v>
      </c>
      <c r="T69" s="181">
        <f t="shared" si="1"/>
        <v>45.208749999999995</v>
      </c>
      <c r="U69" s="182">
        <v>50.7425</v>
      </c>
      <c r="V69" s="206">
        <f t="shared" si="2"/>
        <v>-5.5337500000000048</v>
      </c>
      <c r="W69" s="664"/>
      <c r="X69" s="184">
        <f t="shared" si="0"/>
        <v>50.7425</v>
      </c>
    </row>
    <row r="70" spans="1:34" s="101" customFormat="1">
      <c r="A70" s="185">
        <v>57</v>
      </c>
      <c r="B70" s="186" t="s">
        <v>115</v>
      </c>
      <c r="C70" s="208" t="s">
        <v>116</v>
      </c>
      <c r="D70" s="199">
        <v>50.75</v>
      </c>
      <c r="E70" s="200">
        <v>43</v>
      </c>
      <c r="F70" s="199">
        <v>52.5</v>
      </c>
      <c r="G70" s="200">
        <v>43</v>
      </c>
      <c r="H70" s="199">
        <v>31.25</v>
      </c>
      <c r="I70" s="200">
        <v>36.25</v>
      </c>
      <c r="J70" s="199">
        <v>53.75</v>
      </c>
      <c r="K70" s="200">
        <v>22.5</v>
      </c>
      <c r="L70" s="199">
        <v>35.94</v>
      </c>
      <c r="M70" s="200">
        <v>33.75</v>
      </c>
      <c r="N70" s="199">
        <v>59.39</v>
      </c>
      <c r="O70" s="200">
        <v>52</v>
      </c>
      <c r="P70" s="199">
        <v>48.75</v>
      </c>
      <c r="Q70" s="200">
        <v>40</v>
      </c>
      <c r="R70" s="199">
        <v>48.5</v>
      </c>
      <c r="S70" s="200">
        <v>64</v>
      </c>
      <c r="T70" s="190">
        <f t="shared" si="1"/>
        <v>41.8125</v>
      </c>
      <c r="U70" s="191">
        <v>47.603749999999998</v>
      </c>
      <c r="V70" s="190">
        <f t="shared" si="2"/>
        <v>-5.791249999999998</v>
      </c>
      <c r="W70" s="664"/>
      <c r="X70" s="205">
        <f t="shared" si="0"/>
        <v>47.603749999999998</v>
      </c>
    </row>
    <row r="71" spans="1:34">
      <c r="A71" s="177">
        <v>58</v>
      </c>
      <c r="B71" s="178" t="s">
        <v>218</v>
      </c>
      <c r="C71" s="212" t="s">
        <v>219</v>
      </c>
      <c r="D71" s="203">
        <v>51</v>
      </c>
      <c r="E71" s="204">
        <v>42.17</v>
      </c>
      <c r="F71" s="203">
        <v>50.5</v>
      </c>
      <c r="G71" s="204">
        <v>42.83</v>
      </c>
      <c r="H71" s="203">
        <v>26.88</v>
      </c>
      <c r="I71" s="204">
        <v>29.38</v>
      </c>
      <c r="J71" s="203">
        <v>55.83</v>
      </c>
      <c r="K71" s="204">
        <v>33.33</v>
      </c>
      <c r="L71" s="203">
        <v>39.380000000000003</v>
      </c>
      <c r="M71" s="204">
        <v>31.71</v>
      </c>
      <c r="N71" s="203">
        <v>63.51</v>
      </c>
      <c r="O71" s="204">
        <v>53.33</v>
      </c>
      <c r="P71" s="203">
        <v>46.67</v>
      </c>
      <c r="Q71" s="204">
        <v>49.17</v>
      </c>
      <c r="R71" s="203">
        <v>50.33</v>
      </c>
      <c r="S71" s="204">
        <v>52.67</v>
      </c>
      <c r="T71" s="181">
        <f t="shared" si="1"/>
        <v>41.823750000000004</v>
      </c>
      <c r="U71" s="182">
        <v>48.012500000000003</v>
      </c>
      <c r="V71" s="206">
        <f t="shared" si="2"/>
        <v>-6.1887499999999989</v>
      </c>
      <c r="W71" s="664"/>
      <c r="X71" s="184">
        <f t="shared" si="0"/>
        <v>48.012499999999996</v>
      </c>
    </row>
    <row r="72" spans="1:34">
      <c r="A72" s="185">
        <v>59</v>
      </c>
      <c r="B72" s="186" t="s">
        <v>47</v>
      </c>
      <c r="C72" s="208" t="s">
        <v>48</v>
      </c>
      <c r="D72" s="188">
        <v>62.71</v>
      </c>
      <c r="E72" s="189">
        <v>48.27</v>
      </c>
      <c r="F72" s="188">
        <v>53.79</v>
      </c>
      <c r="G72" s="189">
        <v>44.05</v>
      </c>
      <c r="H72" s="188">
        <v>38.21</v>
      </c>
      <c r="I72" s="189">
        <v>40.57</v>
      </c>
      <c r="J72" s="188">
        <v>60.89</v>
      </c>
      <c r="K72" s="189">
        <v>36.700000000000003</v>
      </c>
      <c r="L72" s="188">
        <v>50.63</v>
      </c>
      <c r="M72" s="189">
        <v>44.94</v>
      </c>
      <c r="N72" s="188">
        <v>61.17</v>
      </c>
      <c r="O72" s="189">
        <v>57.27</v>
      </c>
      <c r="P72" s="188">
        <v>49.11</v>
      </c>
      <c r="Q72" s="189">
        <v>55.45</v>
      </c>
      <c r="R72" s="188">
        <v>60.43</v>
      </c>
      <c r="S72" s="189">
        <v>58.36</v>
      </c>
      <c r="T72" s="190">
        <f t="shared" si="1"/>
        <v>48.201249999999995</v>
      </c>
      <c r="U72" s="191">
        <v>54.6175</v>
      </c>
      <c r="V72" s="190">
        <f t="shared" si="2"/>
        <v>-6.4162500000000051</v>
      </c>
      <c r="W72" s="664"/>
      <c r="X72" s="205">
        <f t="shared" si="0"/>
        <v>54.617500000000007</v>
      </c>
    </row>
    <row r="73" spans="1:34" s="94" customFormat="1">
      <c r="A73" s="177">
        <v>60</v>
      </c>
      <c r="B73" s="178" t="s">
        <v>159</v>
      </c>
      <c r="C73" s="212" t="s">
        <v>160</v>
      </c>
      <c r="D73" s="179">
        <v>47.44</v>
      </c>
      <c r="E73" s="180">
        <v>43.32</v>
      </c>
      <c r="F73" s="179">
        <v>52.7</v>
      </c>
      <c r="G73" s="180">
        <v>44.38</v>
      </c>
      <c r="H73" s="179">
        <v>39.53</v>
      </c>
      <c r="I73" s="180">
        <v>38.78</v>
      </c>
      <c r="J73" s="179">
        <v>55</v>
      </c>
      <c r="K73" s="180">
        <v>34.47</v>
      </c>
      <c r="L73" s="179">
        <v>42.85</v>
      </c>
      <c r="M73" s="180">
        <v>35.979999999999997</v>
      </c>
      <c r="N73" s="179">
        <v>63.45</v>
      </c>
      <c r="O73" s="180">
        <v>53.45</v>
      </c>
      <c r="P73" s="179">
        <v>49.53</v>
      </c>
      <c r="Q73" s="180">
        <v>52.13</v>
      </c>
      <c r="R73" s="179">
        <v>60.19</v>
      </c>
      <c r="S73" s="180">
        <v>55.83</v>
      </c>
      <c r="T73" s="181">
        <f t="shared" si="1"/>
        <v>44.792499999999997</v>
      </c>
      <c r="U73" s="182">
        <v>51.33625</v>
      </c>
      <c r="V73" s="206">
        <f t="shared" si="2"/>
        <v>-6.5437500000000028</v>
      </c>
      <c r="W73" s="664"/>
      <c r="X73" s="184">
        <f t="shared" si="0"/>
        <v>51.33625</v>
      </c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>
      <c r="A74" s="185">
        <v>61</v>
      </c>
      <c r="B74" s="186" t="s">
        <v>43</v>
      </c>
      <c r="C74" s="208" t="s">
        <v>44</v>
      </c>
      <c r="D74" s="199">
        <v>56.57</v>
      </c>
      <c r="E74" s="200">
        <v>51.56</v>
      </c>
      <c r="F74" s="199">
        <v>60.57</v>
      </c>
      <c r="G74" s="200">
        <v>51.56</v>
      </c>
      <c r="H74" s="199">
        <v>31.25</v>
      </c>
      <c r="I74" s="200">
        <v>35.28</v>
      </c>
      <c r="J74" s="199">
        <v>80.36</v>
      </c>
      <c r="K74" s="200">
        <v>41.67</v>
      </c>
      <c r="L74" s="199">
        <v>46.25</v>
      </c>
      <c r="M74" s="200">
        <v>42.33</v>
      </c>
      <c r="N74" s="199">
        <v>68.489999999999995</v>
      </c>
      <c r="O74" s="200">
        <v>58.67</v>
      </c>
      <c r="P74" s="199">
        <v>53.57</v>
      </c>
      <c r="Q74" s="200">
        <v>52.22</v>
      </c>
      <c r="R74" s="199">
        <v>59.43</v>
      </c>
      <c r="S74" s="200">
        <v>68</v>
      </c>
      <c r="T74" s="190">
        <f t="shared" si="1"/>
        <v>50.161249999999995</v>
      </c>
      <c r="U74" s="191">
        <v>57.061250000000001</v>
      </c>
      <c r="V74" s="190">
        <f t="shared" si="2"/>
        <v>-6.9000000000000057</v>
      </c>
      <c r="W74" s="664"/>
      <c r="X74" s="205">
        <f t="shared" si="0"/>
        <v>57.061250000000001</v>
      </c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>
      <c r="A75" s="177">
        <v>62</v>
      </c>
      <c r="B75" s="178" t="s">
        <v>204</v>
      </c>
      <c r="C75" s="212" t="s">
        <v>205</v>
      </c>
      <c r="D75" s="203">
        <v>52.8</v>
      </c>
      <c r="E75" s="204">
        <v>46</v>
      </c>
      <c r="F75" s="203">
        <v>56.4</v>
      </c>
      <c r="G75" s="204">
        <v>39</v>
      </c>
      <c r="H75" s="203">
        <v>29</v>
      </c>
      <c r="I75" s="204">
        <v>34.380000000000003</v>
      </c>
      <c r="J75" s="203">
        <v>52</v>
      </c>
      <c r="K75" s="204">
        <v>32.5</v>
      </c>
      <c r="L75" s="203">
        <v>38.5</v>
      </c>
      <c r="M75" s="204">
        <v>36.130000000000003</v>
      </c>
      <c r="N75" s="203">
        <v>50.54</v>
      </c>
      <c r="O75" s="204">
        <v>50</v>
      </c>
      <c r="P75" s="203">
        <v>58</v>
      </c>
      <c r="Q75" s="204">
        <v>51.25</v>
      </c>
      <c r="R75" s="203">
        <v>65.599999999999994</v>
      </c>
      <c r="S75" s="204">
        <v>58</v>
      </c>
      <c r="T75" s="181">
        <f t="shared" si="1"/>
        <v>43.407499999999999</v>
      </c>
      <c r="U75" s="182">
        <v>50.355000000000004</v>
      </c>
      <c r="V75" s="206">
        <f t="shared" si="2"/>
        <v>-6.9475000000000051</v>
      </c>
      <c r="W75" s="664"/>
      <c r="X75" s="184">
        <f t="shared" ref="X75:X138" si="3">SUM(D75+F75+H75+J75+L75+N75+P75+R75)/8</f>
        <v>50.355000000000004</v>
      </c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s="101" customFormat="1">
      <c r="A76" s="185">
        <v>63</v>
      </c>
      <c r="B76" s="207" t="s">
        <v>196</v>
      </c>
      <c r="C76" s="208" t="s">
        <v>197</v>
      </c>
      <c r="D76" s="199">
        <v>46.63</v>
      </c>
      <c r="E76" s="200">
        <v>40.11</v>
      </c>
      <c r="F76" s="199">
        <v>47.63</v>
      </c>
      <c r="G76" s="200">
        <v>39.409999999999997</v>
      </c>
      <c r="H76" s="199">
        <v>35.47</v>
      </c>
      <c r="I76" s="200">
        <v>32.770000000000003</v>
      </c>
      <c r="J76" s="199">
        <v>55</v>
      </c>
      <c r="K76" s="200">
        <v>28.92</v>
      </c>
      <c r="L76" s="199">
        <v>35.31</v>
      </c>
      <c r="M76" s="200">
        <v>28.43</v>
      </c>
      <c r="N76" s="199">
        <v>63.14</v>
      </c>
      <c r="O76" s="200">
        <v>57.08</v>
      </c>
      <c r="P76" s="199">
        <v>44.06</v>
      </c>
      <c r="Q76" s="200">
        <v>47.84</v>
      </c>
      <c r="R76" s="199">
        <v>58.5</v>
      </c>
      <c r="S76" s="200">
        <v>54.49</v>
      </c>
      <c r="T76" s="190">
        <f t="shared" ref="T76:T139" si="4">SUM(E76+G76+I76+K76+M76+O76+Q76+S76)/8</f>
        <v>41.131249999999994</v>
      </c>
      <c r="U76" s="191">
        <v>48.217500000000001</v>
      </c>
      <c r="V76" s="190">
        <f t="shared" ref="V76:V137" si="5">T76-U76</f>
        <v>-7.0862500000000068</v>
      </c>
      <c r="W76" s="664"/>
      <c r="X76" s="205">
        <f t="shared" si="3"/>
        <v>48.217500000000001</v>
      </c>
    </row>
    <row r="77" spans="1:34" s="102" customFormat="1">
      <c r="A77" s="177">
        <v>64</v>
      </c>
      <c r="B77" s="178" t="s">
        <v>77</v>
      </c>
      <c r="C77" s="212" t="s">
        <v>78</v>
      </c>
      <c r="D77" s="179">
        <v>55.9</v>
      </c>
      <c r="E77" s="180">
        <v>43.53</v>
      </c>
      <c r="F77" s="179">
        <v>47.14</v>
      </c>
      <c r="G77" s="180">
        <v>43.88</v>
      </c>
      <c r="H77" s="179">
        <v>40.479999999999997</v>
      </c>
      <c r="I77" s="180">
        <v>31.03</v>
      </c>
      <c r="J77" s="179">
        <v>72.86</v>
      </c>
      <c r="K77" s="180">
        <v>35</v>
      </c>
      <c r="L77" s="179">
        <v>47.62</v>
      </c>
      <c r="M77" s="180">
        <v>43.56</v>
      </c>
      <c r="N77" s="179">
        <v>60.43</v>
      </c>
      <c r="O77" s="180">
        <v>60</v>
      </c>
      <c r="P77" s="179">
        <v>50.71</v>
      </c>
      <c r="Q77" s="180">
        <v>55.88</v>
      </c>
      <c r="R77" s="179">
        <v>56.38</v>
      </c>
      <c r="S77" s="180">
        <v>60.24</v>
      </c>
      <c r="T77" s="181">
        <f t="shared" si="4"/>
        <v>46.64</v>
      </c>
      <c r="U77" s="182">
        <v>53.94</v>
      </c>
      <c r="V77" s="206">
        <f t="shared" si="5"/>
        <v>-7.2999999999999972</v>
      </c>
      <c r="W77" s="664"/>
      <c r="X77" s="184">
        <f t="shared" si="3"/>
        <v>53.94</v>
      </c>
    </row>
    <row r="78" spans="1:34">
      <c r="A78" s="185">
        <v>65</v>
      </c>
      <c r="B78" s="186" t="s">
        <v>242</v>
      </c>
      <c r="C78" s="208" t="s">
        <v>243</v>
      </c>
      <c r="D78" s="199">
        <v>47.73</v>
      </c>
      <c r="E78" s="200">
        <v>41.38</v>
      </c>
      <c r="F78" s="199">
        <v>56.36</v>
      </c>
      <c r="G78" s="200">
        <v>40</v>
      </c>
      <c r="H78" s="199">
        <v>29.2</v>
      </c>
      <c r="I78" s="200">
        <v>30.58</v>
      </c>
      <c r="J78" s="199">
        <v>46.36</v>
      </c>
      <c r="K78" s="200">
        <v>27.88</v>
      </c>
      <c r="L78" s="199">
        <v>43.3</v>
      </c>
      <c r="M78" s="200">
        <v>35.04</v>
      </c>
      <c r="N78" s="199">
        <v>61.1</v>
      </c>
      <c r="O78" s="200">
        <v>51.08</v>
      </c>
      <c r="P78" s="199">
        <v>47.27</v>
      </c>
      <c r="Q78" s="200">
        <v>47.69</v>
      </c>
      <c r="R78" s="199">
        <v>54.55</v>
      </c>
      <c r="S78" s="200">
        <v>53.38</v>
      </c>
      <c r="T78" s="190">
        <f t="shared" si="4"/>
        <v>40.878749999999997</v>
      </c>
      <c r="U78" s="191">
        <v>48.233750000000001</v>
      </c>
      <c r="V78" s="190">
        <f t="shared" si="5"/>
        <v>-7.355000000000004</v>
      </c>
      <c r="W78" s="664"/>
      <c r="X78" s="205">
        <f t="shared" si="3"/>
        <v>48.233750000000001</v>
      </c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>
      <c r="A79" s="177">
        <v>66</v>
      </c>
      <c r="B79" s="178" t="s">
        <v>171</v>
      </c>
      <c r="C79" s="212" t="s">
        <v>172</v>
      </c>
      <c r="D79" s="179">
        <v>48.35</v>
      </c>
      <c r="E79" s="180">
        <v>42.62</v>
      </c>
      <c r="F79" s="179">
        <v>53.02</v>
      </c>
      <c r="G79" s="180">
        <v>40.79</v>
      </c>
      <c r="H79" s="179">
        <v>29.3</v>
      </c>
      <c r="I79" s="180">
        <v>33.36</v>
      </c>
      <c r="J79" s="179">
        <v>53.33</v>
      </c>
      <c r="K79" s="180">
        <v>30.43</v>
      </c>
      <c r="L79" s="179">
        <v>47.68</v>
      </c>
      <c r="M79" s="180">
        <v>38.369999999999997</v>
      </c>
      <c r="N79" s="179">
        <v>64.42</v>
      </c>
      <c r="O79" s="180">
        <v>51.72</v>
      </c>
      <c r="P79" s="179">
        <v>53.51</v>
      </c>
      <c r="Q79" s="180">
        <v>55.6</v>
      </c>
      <c r="R79" s="179">
        <v>59.65</v>
      </c>
      <c r="S79" s="180">
        <v>57.52</v>
      </c>
      <c r="T79" s="181">
        <f t="shared" si="4"/>
        <v>43.801249999999996</v>
      </c>
      <c r="U79" s="182">
        <v>51.157499999999999</v>
      </c>
      <c r="V79" s="206">
        <f t="shared" si="5"/>
        <v>-7.3562500000000028</v>
      </c>
      <c r="W79" s="664"/>
      <c r="X79" s="184">
        <f t="shared" si="3"/>
        <v>51.157499999999999</v>
      </c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>
      <c r="A80" s="185">
        <v>67</v>
      </c>
      <c r="B80" s="186" t="s">
        <v>37</v>
      </c>
      <c r="C80" s="208" t="s">
        <v>38</v>
      </c>
      <c r="D80" s="188">
        <v>60.59</v>
      </c>
      <c r="E80" s="189">
        <v>54.67</v>
      </c>
      <c r="F80" s="188">
        <v>56.82</v>
      </c>
      <c r="G80" s="189">
        <v>53.67</v>
      </c>
      <c r="H80" s="188">
        <v>35.74</v>
      </c>
      <c r="I80" s="189">
        <v>40.21</v>
      </c>
      <c r="J80" s="188">
        <v>69.41</v>
      </c>
      <c r="K80" s="189">
        <v>38.33</v>
      </c>
      <c r="L80" s="188">
        <v>50.29</v>
      </c>
      <c r="M80" s="189">
        <v>40.75</v>
      </c>
      <c r="N80" s="188">
        <v>68.98</v>
      </c>
      <c r="O80" s="189">
        <v>59.33</v>
      </c>
      <c r="P80" s="188">
        <v>55.88</v>
      </c>
      <c r="Q80" s="189">
        <v>59.58</v>
      </c>
      <c r="R80" s="188">
        <v>70.349999999999994</v>
      </c>
      <c r="S80" s="189">
        <v>61</v>
      </c>
      <c r="T80" s="190">
        <f t="shared" si="4"/>
        <v>50.942499999999995</v>
      </c>
      <c r="U80" s="191">
        <v>58.507499999999993</v>
      </c>
      <c r="V80" s="190">
        <f t="shared" si="5"/>
        <v>-7.5649999999999977</v>
      </c>
      <c r="W80" s="664"/>
      <c r="X80" s="205">
        <f t="shared" si="3"/>
        <v>58.507500000000007</v>
      </c>
    </row>
    <row r="81" spans="1:34">
      <c r="A81" s="177">
        <v>68</v>
      </c>
      <c r="B81" s="211" t="s">
        <v>234</v>
      </c>
      <c r="C81" s="212" t="s">
        <v>235</v>
      </c>
      <c r="D81" s="179">
        <v>42.91</v>
      </c>
      <c r="E81" s="180">
        <v>37.25</v>
      </c>
      <c r="F81" s="179">
        <v>44.18</v>
      </c>
      <c r="G81" s="180">
        <v>34.5</v>
      </c>
      <c r="H81" s="179">
        <v>23.41</v>
      </c>
      <c r="I81" s="180">
        <v>32.5</v>
      </c>
      <c r="J81" s="179">
        <v>55</v>
      </c>
      <c r="K81" s="180">
        <v>30</v>
      </c>
      <c r="L81" s="179">
        <v>31.82</v>
      </c>
      <c r="M81" s="180">
        <v>28.25</v>
      </c>
      <c r="N81" s="179">
        <v>58.63</v>
      </c>
      <c r="O81" s="180">
        <v>43.5</v>
      </c>
      <c r="P81" s="179">
        <v>40</v>
      </c>
      <c r="Q81" s="180">
        <v>45.63</v>
      </c>
      <c r="R81" s="179">
        <v>52</v>
      </c>
      <c r="S81" s="180">
        <v>35.5</v>
      </c>
      <c r="T81" s="181">
        <f t="shared" si="4"/>
        <v>35.891249999999999</v>
      </c>
      <c r="U81" s="182">
        <v>43.493749999999999</v>
      </c>
      <c r="V81" s="206">
        <f t="shared" si="5"/>
        <v>-7.6024999999999991</v>
      </c>
      <c r="W81" s="664"/>
      <c r="X81" s="184">
        <f t="shared" si="3"/>
        <v>43.493749999999999</v>
      </c>
    </row>
    <row r="82" spans="1:34">
      <c r="A82" s="185">
        <v>69</v>
      </c>
      <c r="B82" s="186" t="s">
        <v>53</v>
      </c>
      <c r="C82" s="208" t="s">
        <v>54</v>
      </c>
      <c r="D82" s="199">
        <v>54.95</v>
      </c>
      <c r="E82" s="200">
        <v>48.5</v>
      </c>
      <c r="F82" s="199">
        <v>59.68</v>
      </c>
      <c r="G82" s="200">
        <v>49.88</v>
      </c>
      <c r="H82" s="199">
        <v>42.37</v>
      </c>
      <c r="I82" s="200">
        <v>42.5</v>
      </c>
      <c r="J82" s="199">
        <v>57.37</v>
      </c>
      <c r="K82" s="200">
        <v>32.81</v>
      </c>
      <c r="L82" s="199">
        <v>45.92</v>
      </c>
      <c r="M82" s="200">
        <v>35.880000000000003</v>
      </c>
      <c r="N82" s="199">
        <v>72.48</v>
      </c>
      <c r="O82" s="200">
        <v>59.5</v>
      </c>
      <c r="P82" s="199">
        <v>56.58</v>
      </c>
      <c r="Q82" s="200">
        <v>55.94</v>
      </c>
      <c r="R82" s="199">
        <v>66.53</v>
      </c>
      <c r="S82" s="200">
        <v>67</v>
      </c>
      <c r="T82" s="190">
        <f t="shared" si="4"/>
        <v>49.001249999999999</v>
      </c>
      <c r="U82" s="191">
        <v>56.984999999999999</v>
      </c>
      <c r="V82" s="190">
        <f t="shared" si="5"/>
        <v>-7.9837500000000006</v>
      </c>
      <c r="W82" s="664"/>
      <c r="X82" s="205">
        <f t="shared" si="3"/>
        <v>56.984999999999999</v>
      </c>
    </row>
    <row r="83" spans="1:34">
      <c r="A83" s="177">
        <v>70</v>
      </c>
      <c r="B83" s="178" t="s">
        <v>99</v>
      </c>
      <c r="C83" s="212" t="s">
        <v>100</v>
      </c>
      <c r="D83" s="179">
        <v>52.38</v>
      </c>
      <c r="E83" s="180">
        <v>47.2</v>
      </c>
      <c r="F83" s="179">
        <v>62.57</v>
      </c>
      <c r="G83" s="180">
        <v>48.9</v>
      </c>
      <c r="H83" s="179">
        <v>32.979999999999997</v>
      </c>
      <c r="I83" s="180">
        <v>32.130000000000003</v>
      </c>
      <c r="J83" s="179">
        <v>76.430000000000007</v>
      </c>
      <c r="K83" s="180">
        <v>43.25</v>
      </c>
      <c r="L83" s="179">
        <v>44.05</v>
      </c>
      <c r="M83" s="180">
        <v>38.200000000000003</v>
      </c>
      <c r="N83" s="179">
        <v>65.790000000000006</v>
      </c>
      <c r="O83" s="180">
        <v>58.6</v>
      </c>
      <c r="P83" s="179">
        <v>52.62</v>
      </c>
      <c r="Q83" s="180">
        <v>51.5</v>
      </c>
      <c r="R83" s="179">
        <v>62.48</v>
      </c>
      <c r="S83" s="180">
        <v>65.599999999999994</v>
      </c>
      <c r="T83" s="181">
        <f t="shared" si="4"/>
        <v>48.172499999999999</v>
      </c>
      <c r="U83" s="182">
        <v>56.162500000000009</v>
      </c>
      <c r="V83" s="206">
        <f t="shared" si="5"/>
        <v>-7.9900000000000091</v>
      </c>
      <c r="W83" s="664"/>
      <c r="X83" s="184">
        <f t="shared" si="3"/>
        <v>56.162500000000009</v>
      </c>
    </row>
    <row r="84" spans="1:34">
      <c r="A84" s="185">
        <v>71</v>
      </c>
      <c r="B84" s="186" t="s">
        <v>165</v>
      </c>
      <c r="C84" s="208" t="s">
        <v>166</v>
      </c>
      <c r="D84" s="199">
        <v>60.97</v>
      </c>
      <c r="E84" s="200">
        <v>47.84</v>
      </c>
      <c r="F84" s="199">
        <v>54.94</v>
      </c>
      <c r="G84" s="200">
        <v>42.4</v>
      </c>
      <c r="H84" s="199">
        <v>29.19</v>
      </c>
      <c r="I84" s="200">
        <v>28.82</v>
      </c>
      <c r="J84" s="199">
        <v>59.03</v>
      </c>
      <c r="K84" s="200">
        <v>32.82</v>
      </c>
      <c r="L84" s="199">
        <v>41.57</v>
      </c>
      <c r="M84" s="200">
        <v>36.880000000000003</v>
      </c>
      <c r="N84" s="199">
        <v>63.43</v>
      </c>
      <c r="O84" s="200">
        <v>52.8</v>
      </c>
      <c r="P84" s="199">
        <v>46.85</v>
      </c>
      <c r="Q84" s="200">
        <v>56</v>
      </c>
      <c r="R84" s="199">
        <v>63.48</v>
      </c>
      <c r="S84" s="200">
        <v>57.51</v>
      </c>
      <c r="T84" s="190">
        <f t="shared" si="4"/>
        <v>44.383749999999999</v>
      </c>
      <c r="U84" s="191">
        <v>52.432500000000005</v>
      </c>
      <c r="V84" s="190">
        <f t="shared" si="5"/>
        <v>-8.0487500000000054</v>
      </c>
      <c r="W84" s="664"/>
      <c r="X84" s="205">
        <f t="shared" si="3"/>
        <v>52.432500000000005</v>
      </c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>
      <c r="A85" s="177">
        <v>72</v>
      </c>
      <c r="B85" s="178" t="s">
        <v>105</v>
      </c>
      <c r="C85" s="212" t="s">
        <v>106</v>
      </c>
      <c r="D85" s="179">
        <v>59.08</v>
      </c>
      <c r="E85" s="180">
        <v>42.75</v>
      </c>
      <c r="F85" s="179">
        <v>55.69</v>
      </c>
      <c r="G85" s="180">
        <v>45.5</v>
      </c>
      <c r="H85" s="179">
        <v>31.15</v>
      </c>
      <c r="I85" s="180">
        <v>32.81</v>
      </c>
      <c r="J85" s="179">
        <v>67.31</v>
      </c>
      <c r="K85" s="180">
        <v>33.130000000000003</v>
      </c>
      <c r="L85" s="179">
        <v>36.54</v>
      </c>
      <c r="M85" s="180">
        <v>38.25</v>
      </c>
      <c r="N85" s="179">
        <v>61.22</v>
      </c>
      <c r="O85" s="180">
        <v>51</v>
      </c>
      <c r="P85" s="179">
        <v>46.92</v>
      </c>
      <c r="Q85" s="180">
        <v>50</v>
      </c>
      <c r="R85" s="179">
        <v>64.92</v>
      </c>
      <c r="S85" s="180">
        <v>64.5</v>
      </c>
      <c r="T85" s="181">
        <f t="shared" si="4"/>
        <v>44.7425</v>
      </c>
      <c r="U85" s="182">
        <v>52.853750000000005</v>
      </c>
      <c r="V85" s="206">
        <f t="shared" si="5"/>
        <v>-8.1112500000000054</v>
      </c>
      <c r="W85" s="664"/>
      <c r="X85" s="184">
        <f t="shared" si="3"/>
        <v>52.853750000000005</v>
      </c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>
      <c r="A86" s="185">
        <v>73</v>
      </c>
      <c r="B86" s="186" t="s">
        <v>73</v>
      </c>
      <c r="C86" s="208" t="s">
        <v>74</v>
      </c>
      <c r="D86" s="199">
        <v>49.11</v>
      </c>
      <c r="E86" s="200">
        <v>45.63</v>
      </c>
      <c r="F86" s="199">
        <v>50.44</v>
      </c>
      <c r="G86" s="200">
        <v>37.630000000000003</v>
      </c>
      <c r="H86" s="199">
        <v>42.5</v>
      </c>
      <c r="I86" s="200">
        <v>43.28</v>
      </c>
      <c r="J86" s="199">
        <v>55.56</v>
      </c>
      <c r="K86" s="200">
        <v>27.19</v>
      </c>
      <c r="L86" s="199">
        <v>48.89</v>
      </c>
      <c r="M86" s="200">
        <v>33.78</v>
      </c>
      <c r="N86" s="199">
        <v>64.790000000000006</v>
      </c>
      <c r="O86" s="200">
        <v>51.25</v>
      </c>
      <c r="P86" s="199">
        <v>41.67</v>
      </c>
      <c r="Q86" s="200">
        <v>48.13</v>
      </c>
      <c r="R86" s="199">
        <v>61.33</v>
      </c>
      <c r="S86" s="200">
        <v>61.25</v>
      </c>
      <c r="T86" s="190">
        <f t="shared" si="4"/>
        <v>43.517500000000005</v>
      </c>
      <c r="U86" s="191">
        <v>51.786250000000003</v>
      </c>
      <c r="V86" s="190">
        <f t="shared" si="5"/>
        <v>-8.2687499999999972</v>
      </c>
      <c r="W86" s="664"/>
      <c r="X86" s="205">
        <f t="shared" si="3"/>
        <v>51.786250000000003</v>
      </c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>
      <c r="A87" s="177">
        <v>74</v>
      </c>
      <c r="B87" s="178" t="s">
        <v>163</v>
      </c>
      <c r="C87" s="212" t="s">
        <v>164</v>
      </c>
      <c r="D87" s="213">
        <v>51.65</v>
      </c>
      <c r="E87" s="214">
        <v>43.52</v>
      </c>
      <c r="F87" s="213">
        <v>58.88</v>
      </c>
      <c r="G87" s="214">
        <v>43.82</v>
      </c>
      <c r="H87" s="213">
        <v>27.65</v>
      </c>
      <c r="I87" s="214">
        <v>29.02</v>
      </c>
      <c r="J87" s="213">
        <v>54.41</v>
      </c>
      <c r="K87" s="214">
        <v>31.67</v>
      </c>
      <c r="L87" s="213">
        <v>34.49</v>
      </c>
      <c r="M87" s="214">
        <v>35.64</v>
      </c>
      <c r="N87" s="213">
        <v>60.71</v>
      </c>
      <c r="O87" s="214">
        <v>58.67</v>
      </c>
      <c r="P87" s="213">
        <v>64.260000000000005</v>
      </c>
      <c r="Q87" s="204">
        <v>50.3</v>
      </c>
      <c r="R87" s="213">
        <v>66.94</v>
      </c>
      <c r="S87" s="214">
        <v>60.12</v>
      </c>
      <c r="T87" s="181">
        <f t="shared" si="4"/>
        <v>44.095000000000006</v>
      </c>
      <c r="U87" s="182">
        <v>52.373750000000001</v>
      </c>
      <c r="V87" s="206">
        <f t="shared" si="5"/>
        <v>-8.2787499999999952</v>
      </c>
      <c r="W87" s="664"/>
      <c r="X87" s="184">
        <f t="shared" si="3"/>
        <v>52.373750000000001</v>
      </c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>
      <c r="A88" s="185">
        <v>75</v>
      </c>
      <c r="B88" s="186" t="s">
        <v>181</v>
      </c>
      <c r="C88" s="208" t="s">
        <v>182</v>
      </c>
      <c r="D88" s="199">
        <v>49.43</v>
      </c>
      <c r="E88" s="200">
        <v>41.26</v>
      </c>
      <c r="F88" s="199">
        <v>57.71</v>
      </c>
      <c r="G88" s="200">
        <v>40.950000000000003</v>
      </c>
      <c r="H88" s="199">
        <v>28.93</v>
      </c>
      <c r="I88" s="200">
        <v>29.87</v>
      </c>
      <c r="J88" s="199">
        <v>51.43</v>
      </c>
      <c r="K88" s="200">
        <v>29.21</v>
      </c>
      <c r="L88" s="199">
        <v>36.07</v>
      </c>
      <c r="M88" s="200">
        <v>34.130000000000003</v>
      </c>
      <c r="N88" s="199">
        <v>63.09</v>
      </c>
      <c r="O88" s="200">
        <v>51.37</v>
      </c>
      <c r="P88" s="199">
        <v>57.14</v>
      </c>
      <c r="Q88" s="200">
        <v>55.26</v>
      </c>
      <c r="R88" s="199">
        <v>67.430000000000007</v>
      </c>
      <c r="S88" s="200">
        <v>59.37</v>
      </c>
      <c r="T88" s="190">
        <f t="shared" si="4"/>
        <v>42.677500000000002</v>
      </c>
      <c r="U88" s="191">
        <v>51.403750000000002</v>
      </c>
      <c r="V88" s="190">
        <f t="shared" si="5"/>
        <v>-8.7262500000000003</v>
      </c>
      <c r="W88" s="664"/>
      <c r="X88" s="205">
        <f t="shared" si="3"/>
        <v>51.403749999999995</v>
      </c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>
      <c r="A89" s="177">
        <v>76</v>
      </c>
      <c r="B89" s="178" t="s">
        <v>208</v>
      </c>
      <c r="C89" s="212" t="s">
        <v>209</v>
      </c>
      <c r="D89" s="179">
        <v>54.68</v>
      </c>
      <c r="E89" s="180">
        <v>43.89</v>
      </c>
      <c r="F89" s="179">
        <v>59.54</v>
      </c>
      <c r="G89" s="180">
        <v>43.95</v>
      </c>
      <c r="H89" s="179">
        <v>34.43</v>
      </c>
      <c r="I89" s="180">
        <v>29.9</v>
      </c>
      <c r="J89" s="179">
        <v>60.47</v>
      </c>
      <c r="K89" s="180">
        <v>34.46</v>
      </c>
      <c r="L89" s="179">
        <v>44.16</v>
      </c>
      <c r="M89" s="180">
        <v>34.700000000000003</v>
      </c>
      <c r="N89" s="179">
        <v>56.85</v>
      </c>
      <c r="O89" s="180">
        <v>52.81</v>
      </c>
      <c r="P89" s="179">
        <v>52.19</v>
      </c>
      <c r="Q89" s="180">
        <v>51.28</v>
      </c>
      <c r="R89" s="179">
        <v>55.89</v>
      </c>
      <c r="S89" s="180">
        <v>55.19</v>
      </c>
      <c r="T89" s="181">
        <f t="shared" si="4"/>
        <v>43.272500000000001</v>
      </c>
      <c r="U89" s="182">
        <v>52.276249999999997</v>
      </c>
      <c r="V89" s="206">
        <f t="shared" si="5"/>
        <v>-9.0037499999999966</v>
      </c>
      <c r="W89" s="664"/>
      <c r="X89" s="184">
        <f t="shared" si="3"/>
        <v>52.276249999999997</v>
      </c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>
      <c r="A90" s="185">
        <v>77</v>
      </c>
      <c r="B90" s="186" t="s">
        <v>173</v>
      </c>
      <c r="C90" s="208" t="s">
        <v>174</v>
      </c>
      <c r="D90" s="199">
        <v>58.28</v>
      </c>
      <c r="E90" s="200">
        <v>48.14</v>
      </c>
      <c r="F90" s="199">
        <v>55.54</v>
      </c>
      <c r="G90" s="200">
        <v>44.33</v>
      </c>
      <c r="H90" s="199">
        <v>35.22</v>
      </c>
      <c r="I90" s="200">
        <v>33.78</v>
      </c>
      <c r="J90" s="199">
        <v>67.72</v>
      </c>
      <c r="K90" s="200">
        <v>36.28</v>
      </c>
      <c r="L90" s="199">
        <v>45.96</v>
      </c>
      <c r="M90" s="200">
        <v>37.619999999999997</v>
      </c>
      <c r="N90" s="199">
        <v>63.03</v>
      </c>
      <c r="O90" s="200">
        <v>54.79</v>
      </c>
      <c r="P90" s="199">
        <v>53.6</v>
      </c>
      <c r="Q90" s="200">
        <v>54.53</v>
      </c>
      <c r="R90" s="199">
        <v>62.04</v>
      </c>
      <c r="S90" s="200">
        <v>58.79</v>
      </c>
      <c r="T90" s="190">
        <f t="shared" si="4"/>
        <v>46.032500000000006</v>
      </c>
      <c r="U90" s="191">
        <v>55.173750000000005</v>
      </c>
      <c r="V90" s="190">
        <f t="shared" si="5"/>
        <v>-9.1412499999999994</v>
      </c>
      <c r="W90" s="664"/>
      <c r="X90" s="205">
        <f t="shared" si="3"/>
        <v>55.173750000000005</v>
      </c>
    </row>
    <row r="91" spans="1:34">
      <c r="A91" s="177">
        <v>78</v>
      </c>
      <c r="B91" s="178" t="s">
        <v>61</v>
      </c>
      <c r="C91" s="212" t="s">
        <v>62</v>
      </c>
      <c r="D91" s="179">
        <v>51.08</v>
      </c>
      <c r="E91" s="180">
        <v>44.31</v>
      </c>
      <c r="F91" s="179">
        <v>63.17</v>
      </c>
      <c r="G91" s="180">
        <v>41.85</v>
      </c>
      <c r="H91" s="179">
        <v>42.71</v>
      </c>
      <c r="I91" s="180">
        <v>29.81</v>
      </c>
      <c r="J91" s="179">
        <v>61.46</v>
      </c>
      <c r="K91" s="180">
        <v>31.15</v>
      </c>
      <c r="L91" s="179">
        <v>39.270000000000003</v>
      </c>
      <c r="M91" s="180">
        <v>35.880000000000003</v>
      </c>
      <c r="N91" s="179">
        <v>73.3</v>
      </c>
      <c r="O91" s="180">
        <v>59.69</v>
      </c>
      <c r="P91" s="179">
        <v>48.54</v>
      </c>
      <c r="Q91" s="180">
        <v>59.62</v>
      </c>
      <c r="R91" s="179">
        <v>62.83</v>
      </c>
      <c r="S91" s="180">
        <v>66.459999999999994</v>
      </c>
      <c r="T91" s="181">
        <f t="shared" si="4"/>
        <v>46.096249999999998</v>
      </c>
      <c r="U91" s="182">
        <v>55.295000000000002</v>
      </c>
      <c r="V91" s="206">
        <f t="shared" si="5"/>
        <v>-9.198750000000004</v>
      </c>
      <c r="W91" s="664"/>
      <c r="X91" s="184">
        <f t="shared" si="3"/>
        <v>55.295000000000002</v>
      </c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>
      <c r="A92" s="185">
        <v>79</v>
      </c>
      <c r="B92" s="186" t="s">
        <v>97</v>
      </c>
      <c r="C92" s="208" t="s">
        <v>98</v>
      </c>
      <c r="D92" s="199">
        <v>58.31</v>
      </c>
      <c r="E92" s="200">
        <v>50.53</v>
      </c>
      <c r="F92" s="199">
        <v>59.66</v>
      </c>
      <c r="G92" s="200">
        <v>49.01</v>
      </c>
      <c r="H92" s="199">
        <v>47.97</v>
      </c>
      <c r="I92" s="200">
        <v>38.590000000000003</v>
      </c>
      <c r="J92" s="199">
        <v>63.59</v>
      </c>
      <c r="K92" s="200">
        <v>40.47</v>
      </c>
      <c r="L92" s="199">
        <v>50.04</v>
      </c>
      <c r="M92" s="200">
        <v>40.950000000000003</v>
      </c>
      <c r="N92" s="199">
        <v>66.92</v>
      </c>
      <c r="O92" s="200">
        <v>58.4</v>
      </c>
      <c r="P92" s="199">
        <v>56.99</v>
      </c>
      <c r="Q92" s="200">
        <v>57</v>
      </c>
      <c r="R92" s="199">
        <v>66.23</v>
      </c>
      <c r="S92" s="200">
        <v>60.5</v>
      </c>
      <c r="T92" s="190">
        <f t="shared" si="4"/>
        <v>49.431249999999999</v>
      </c>
      <c r="U92" s="191">
        <v>58.713750000000005</v>
      </c>
      <c r="V92" s="190">
        <f t="shared" si="5"/>
        <v>-9.282500000000006</v>
      </c>
      <c r="W92" s="664"/>
      <c r="X92" s="205">
        <f t="shared" si="3"/>
        <v>58.713750000000005</v>
      </c>
    </row>
    <row r="93" spans="1:34">
      <c r="A93" s="177">
        <v>80</v>
      </c>
      <c r="B93" s="211" t="s">
        <v>240</v>
      </c>
      <c r="C93" s="212" t="s">
        <v>241</v>
      </c>
      <c r="D93" s="179">
        <v>49.43</v>
      </c>
      <c r="E93" s="180">
        <v>37.14</v>
      </c>
      <c r="F93" s="179">
        <v>42.29</v>
      </c>
      <c r="G93" s="180">
        <v>38</v>
      </c>
      <c r="H93" s="179">
        <v>20.36</v>
      </c>
      <c r="I93" s="180">
        <v>27.86</v>
      </c>
      <c r="J93" s="179">
        <v>47.86</v>
      </c>
      <c r="K93" s="180">
        <v>26.43</v>
      </c>
      <c r="L93" s="179">
        <v>45.36</v>
      </c>
      <c r="M93" s="180">
        <v>32.93</v>
      </c>
      <c r="N93" s="179">
        <v>60.47</v>
      </c>
      <c r="O93" s="180">
        <v>53.71</v>
      </c>
      <c r="P93" s="179">
        <v>54.29</v>
      </c>
      <c r="Q93" s="180">
        <v>50.71</v>
      </c>
      <c r="R93" s="179">
        <v>74.86</v>
      </c>
      <c r="S93" s="180">
        <v>52.57</v>
      </c>
      <c r="T93" s="181">
        <f t="shared" si="4"/>
        <v>39.918750000000003</v>
      </c>
      <c r="U93" s="182">
        <v>49.365000000000002</v>
      </c>
      <c r="V93" s="206">
        <f t="shared" si="5"/>
        <v>-9.4462499999999991</v>
      </c>
      <c r="W93" s="664"/>
      <c r="X93" s="184">
        <f t="shared" si="3"/>
        <v>49.365000000000002</v>
      </c>
    </row>
    <row r="94" spans="1:34">
      <c r="A94" s="185">
        <v>81</v>
      </c>
      <c r="B94" s="186" t="s">
        <v>226</v>
      </c>
      <c r="C94" s="208" t="s">
        <v>227</v>
      </c>
      <c r="D94" s="188">
        <v>49.44</v>
      </c>
      <c r="E94" s="189">
        <v>41.63</v>
      </c>
      <c r="F94" s="188">
        <v>54.48</v>
      </c>
      <c r="G94" s="189">
        <v>38.5</v>
      </c>
      <c r="H94" s="188">
        <v>34.200000000000003</v>
      </c>
      <c r="I94" s="189">
        <v>32.270000000000003</v>
      </c>
      <c r="J94" s="188">
        <v>48.8</v>
      </c>
      <c r="K94" s="189">
        <v>27.03</v>
      </c>
      <c r="L94" s="188">
        <v>42.6</v>
      </c>
      <c r="M94" s="189">
        <v>32.979999999999997</v>
      </c>
      <c r="N94" s="188">
        <v>68.150000000000006</v>
      </c>
      <c r="O94" s="189">
        <v>54.63</v>
      </c>
      <c r="P94" s="188">
        <v>46.6</v>
      </c>
      <c r="Q94" s="189">
        <v>49.69</v>
      </c>
      <c r="R94" s="188">
        <v>62.08</v>
      </c>
      <c r="S94" s="189">
        <v>53.75</v>
      </c>
      <c r="T94" s="190">
        <f t="shared" si="4"/>
        <v>41.31</v>
      </c>
      <c r="U94" s="191">
        <v>50.793749999999996</v>
      </c>
      <c r="V94" s="190">
        <f t="shared" si="5"/>
        <v>-9.4837499999999935</v>
      </c>
      <c r="W94" s="664"/>
      <c r="X94" s="205">
        <f t="shared" si="3"/>
        <v>50.793750000000003</v>
      </c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>
      <c r="A95" s="177">
        <v>82</v>
      </c>
      <c r="B95" s="178" t="s">
        <v>111</v>
      </c>
      <c r="C95" s="212" t="s">
        <v>112</v>
      </c>
      <c r="D95" s="179">
        <v>50.67</v>
      </c>
      <c r="E95" s="180">
        <v>46.29</v>
      </c>
      <c r="F95" s="179">
        <v>64.22</v>
      </c>
      <c r="G95" s="180">
        <v>48.57</v>
      </c>
      <c r="H95" s="179">
        <v>28.61</v>
      </c>
      <c r="I95" s="180">
        <v>33.57</v>
      </c>
      <c r="J95" s="179">
        <v>53.89</v>
      </c>
      <c r="K95" s="180">
        <v>35</v>
      </c>
      <c r="L95" s="179">
        <v>51.94</v>
      </c>
      <c r="M95" s="180">
        <v>39.71</v>
      </c>
      <c r="N95" s="179">
        <v>78.489999999999995</v>
      </c>
      <c r="O95" s="180">
        <v>56</v>
      </c>
      <c r="P95" s="179">
        <v>52.78</v>
      </c>
      <c r="Q95" s="180">
        <v>50</v>
      </c>
      <c r="R95" s="179">
        <v>69.78</v>
      </c>
      <c r="S95" s="180">
        <v>63.43</v>
      </c>
      <c r="T95" s="181">
        <f t="shared" si="4"/>
        <v>46.571249999999999</v>
      </c>
      <c r="U95" s="182">
        <v>56.297499999999999</v>
      </c>
      <c r="V95" s="206">
        <f t="shared" si="5"/>
        <v>-9.7262500000000003</v>
      </c>
      <c r="W95" s="664"/>
      <c r="X95" s="184">
        <f t="shared" si="3"/>
        <v>56.297499999999999</v>
      </c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>
      <c r="A96" s="185">
        <v>83</v>
      </c>
      <c r="B96" s="186" t="s">
        <v>214</v>
      </c>
      <c r="C96" s="208" t="s">
        <v>215</v>
      </c>
      <c r="D96" s="199">
        <v>60.94</v>
      </c>
      <c r="E96" s="200">
        <v>44.21</v>
      </c>
      <c r="F96" s="199">
        <v>50.06</v>
      </c>
      <c r="G96" s="200">
        <v>42.83</v>
      </c>
      <c r="H96" s="199">
        <v>33.6</v>
      </c>
      <c r="I96" s="200">
        <v>33.28</v>
      </c>
      <c r="J96" s="199">
        <v>69.260000000000005</v>
      </c>
      <c r="K96" s="200">
        <v>33.79</v>
      </c>
      <c r="L96" s="199">
        <v>40.880000000000003</v>
      </c>
      <c r="M96" s="200">
        <v>34.69</v>
      </c>
      <c r="N96" s="199">
        <v>65.92</v>
      </c>
      <c r="O96" s="200">
        <v>53.1</v>
      </c>
      <c r="P96" s="199">
        <v>49.71</v>
      </c>
      <c r="Q96" s="200">
        <v>52.76</v>
      </c>
      <c r="R96" s="199">
        <v>60.71</v>
      </c>
      <c r="S96" s="200">
        <v>58.21</v>
      </c>
      <c r="T96" s="190">
        <f t="shared" si="4"/>
        <v>44.108749999999993</v>
      </c>
      <c r="U96" s="191">
        <v>53.884999999999991</v>
      </c>
      <c r="V96" s="190">
        <f t="shared" si="5"/>
        <v>-9.7762499999999974</v>
      </c>
      <c r="W96" s="664"/>
      <c r="X96" s="205">
        <f t="shared" si="3"/>
        <v>53.884999999999998</v>
      </c>
    </row>
    <row r="97" spans="1:34">
      <c r="A97" s="177">
        <v>84</v>
      </c>
      <c r="B97" s="178" t="s">
        <v>222</v>
      </c>
      <c r="C97" s="212" t="s">
        <v>223</v>
      </c>
      <c r="D97" s="179">
        <v>50.47</v>
      </c>
      <c r="E97" s="180">
        <v>40.47</v>
      </c>
      <c r="F97" s="179">
        <v>56.04</v>
      </c>
      <c r="G97" s="180">
        <v>39.53</v>
      </c>
      <c r="H97" s="179">
        <v>34.89</v>
      </c>
      <c r="I97" s="180">
        <v>32.61</v>
      </c>
      <c r="J97" s="179">
        <v>62.55</v>
      </c>
      <c r="K97" s="180">
        <v>28.51</v>
      </c>
      <c r="L97" s="179">
        <v>40.74</v>
      </c>
      <c r="M97" s="180">
        <v>36.47</v>
      </c>
      <c r="N97" s="179">
        <v>60.61</v>
      </c>
      <c r="O97" s="180">
        <v>50.81</v>
      </c>
      <c r="P97" s="179">
        <v>47.02</v>
      </c>
      <c r="Q97" s="180">
        <v>47.87</v>
      </c>
      <c r="R97" s="179">
        <v>53.02</v>
      </c>
      <c r="S97" s="180">
        <v>50.55</v>
      </c>
      <c r="T97" s="181">
        <f t="shared" si="4"/>
        <v>40.852499999999999</v>
      </c>
      <c r="U97" s="182">
        <v>50.667499999999997</v>
      </c>
      <c r="V97" s="206">
        <f t="shared" si="5"/>
        <v>-9.8149999999999977</v>
      </c>
      <c r="W97" s="664"/>
      <c r="X97" s="184">
        <f t="shared" si="3"/>
        <v>50.667499999999997</v>
      </c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>
      <c r="A98" s="185">
        <v>85</v>
      </c>
      <c r="B98" s="186" t="s">
        <v>256</v>
      </c>
      <c r="C98" s="208" t="s">
        <v>257</v>
      </c>
      <c r="D98" s="199">
        <v>53.69</v>
      </c>
      <c r="E98" s="200">
        <v>37.6</v>
      </c>
      <c r="F98" s="199">
        <v>46.31</v>
      </c>
      <c r="G98" s="200">
        <v>40</v>
      </c>
      <c r="H98" s="199">
        <v>31.35</v>
      </c>
      <c r="I98" s="200">
        <v>28.25</v>
      </c>
      <c r="J98" s="199">
        <v>55.38</v>
      </c>
      <c r="K98" s="200">
        <v>30</v>
      </c>
      <c r="L98" s="199">
        <v>43.65</v>
      </c>
      <c r="M98" s="200">
        <v>33.75</v>
      </c>
      <c r="N98" s="199">
        <v>62.67</v>
      </c>
      <c r="O98" s="200">
        <v>48</v>
      </c>
      <c r="P98" s="199">
        <v>50</v>
      </c>
      <c r="Q98" s="200">
        <v>48</v>
      </c>
      <c r="R98" s="199">
        <v>54.46</v>
      </c>
      <c r="S98" s="200">
        <v>52</v>
      </c>
      <c r="T98" s="190">
        <f t="shared" si="4"/>
        <v>39.700000000000003</v>
      </c>
      <c r="U98" s="191">
        <v>49.688749999999999</v>
      </c>
      <c r="V98" s="190">
        <f t="shared" si="5"/>
        <v>-9.988749999999996</v>
      </c>
      <c r="W98" s="664"/>
      <c r="X98" s="205">
        <f t="shared" si="3"/>
        <v>49.688749999999999</v>
      </c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>
      <c r="A99" s="177">
        <v>86</v>
      </c>
      <c r="B99" s="178" t="s">
        <v>107</v>
      </c>
      <c r="C99" s="212" t="s">
        <v>108</v>
      </c>
      <c r="D99" s="179">
        <v>59.65</v>
      </c>
      <c r="E99" s="180">
        <v>41.78</v>
      </c>
      <c r="F99" s="179">
        <v>51.41</v>
      </c>
      <c r="G99" s="180">
        <v>44</v>
      </c>
      <c r="H99" s="179">
        <v>34.85</v>
      </c>
      <c r="I99" s="180">
        <v>36.81</v>
      </c>
      <c r="J99" s="179">
        <v>67.349999999999994</v>
      </c>
      <c r="K99" s="180">
        <v>37.5</v>
      </c>
      <c r="L99" s="179">
        <v>45</v>
      </c>
      <c r="M99" s="180">
        <v>34.58</v>
      </c>
      <c r="N99" s="179">
        <v>66.89</v>
      </c>
      <c r="O99" s="180">
        <v>60.22</v>
      </c>
      <c r="P99" s="179">
        <v>56.47</v>
      </c>
      <c r="Q99" s="180">
        <v>50.83</v>
      </c>
      <c r="R99" s="179">
        <v>63.53</v>
      </c>
      <c r="S99" s="180">
        <v>58.67</v>
      </c>
      <c r="T99" s="181">
        <f t="shared" si="4"/>
        <v>45.548750000000005</v>
      </c>
      <c r="U99" s="182">
        <v>55.643749999999997</v>
      </c>
      <c r="V99" s="206">
        <f t="shared" si="5"/>
        <v>-10.094999999999992</v>
      </c>
      <c r="W99" s="664"/>
      <c r="X99" s="184">
        <f t="shared" si="3"/>
        <v>55.643749999999997</v>
      </c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>
      <c r="A100" s="185">
        <v>87</v>
      </c>
      <c r="B100" s="186" t="s">
        <v>232</v>
      </c>
      <c r="C100" s="208" t="s">
        <v>233</v>
      </c>
      <c r="D100" s="199">
        <v>55.64</v>
      </c>
      <c r="E100" s="200">
        <v>36.82</v>
      </c>
      <c r="F100" s="199">
        <v>48</v>
      </c>
      <c r="G100" s="200">
        <v>36.450000000000003</v>
      </c>
      <c r="H100" s="199">
        <v>27.27</v>
      </c>
      <c r="I100" s="200">
        <v>32.729999999999997</v>
      </c>
      <c r="J100" s="199">
        <v>40.909999999999997</v>
      </c>
      <c r="K100" s="200">
        <v>27.27</v>
      </c>
      <c r="L100" s="199">
        <v>42.27</v>
      </c>
      <c r="M100" s="200">
        <v>27.95</v>
      </c>
      <c r="N100" s="199">
        <v>59.69</v>
      </c>
      <c r="O100" s="200">
        <v>45.64</v>
      </c>
      <c r="P100" s="199">
        <v>50.91</v>
      </c>
      <c r="Q100" s="200">
        <v>48.86</v>
      </c>
      <c r="R100" s="199">
        <v>61.45</v>
      </c>
      <c r="S100" s="200">
        <v>49.09</v>
      </c>
      <c r="T100" s="190">
        <f t="shared" si="4"/>
        <v>38.101250000000007</v>
      </c>
      <c r="U100" s="191">
        <v>48.267499999999991</v>
      </c>
      <c r="V100" s="190">
        <f t="shared" si="5"/>
        <v>-10.166249999999984</v>
      </c>
      <c r="W100" s="664"/>
      <c r="X100" s="205">
        <f t="shared" si="3"/>
        <v>48.267499999999991</v>
      </c>
    </row>
    <row r="101" spans="1:34">
      <c r="A101" s="177">
        <v>88</v>
      </c>
      <c r="B101" s="178" t="s">
        <v>192</v>
      </c>
      <c r="C101" s="212" t="s">
        <v>193</v>
      </c>
      <c r="D101" s="179">
        <v>64</v>
      </c>
      <c r="E101" s="180">
        <v>46.87</v>
      </c>
      <c r="F101" s="179">
        <v>52</v>
      </c>
      <c r="G101" s="180">
        <v>44.52</v>
      </c>
      <c r="H101" s="179">
        <v>33.159999999999997</v>
      </c>
      <c r="I101" s="180">
        <v>30.87</v>
      </c>
      <c r="J101" s="179">
        <v>68.42</v>
      </c>
      <c r="K101" s="180">
        <v>33.909999999999997</v>
      </c>
      <c r="L101" s="179">
        <v>42.76</v>
      </c>
      <c r="M101" s="180">
        <v>33.83</v>
      </c>
      <c r="N101" s="179">
        <v>62.5</v>
      </c>
      <c r="O101" s="180">
        <v>57.39</v>
      </c>
      <c r="P101" s="179">
        <v>57.37</v>
      </c>
      <c r="Q101" s="180">
        <v>54.78</v>
      </c>
      <c r="R101" s="179">
        <v>66.53</v>
      </c>
      <c r="S101" s="180">
        <v>58.78</v>
      </c>
      <c r="T101" s="181">
        <f t="shared" si="4"/>
        <v>45.118749999999991</v>
      </c>
      <c r="U101" s="182">
        <v>55.842500000000001</v>
      </c>
      <c r="V101" s="206">
        <f t="shared" si="5"/>
        <v>-10.72375000000001</v>
      </c>
      <c r="W101" s="664"/>
      <c r="X101" s="184">
        <f t="shared" si="3"/>
        <v>55.842500000000001</v>
      </c>
    </row>
    <row r="102" spans="1:34">
      <c r="A102" s="185">
        <v>89</v>
      </c>
      <c r="B102" s="186" t="s">
        <v>183</v>
      </c>
      <c r="C102" s="208" t="s">
        <v>184</v>
      </c>
      <c r="D102" s="199">
        <v>59.07</v>
      </c>
      <c r="E102" s="200">
        <v>45.62</v>
      </c>
      <c r="F102" s="199">
        <v>56.67</v>
      </c>
      <c r="G102" s="200">
        <v>44.38</v>
      </c>
      <c r="H102" s="199">
        <v>30.33</v>
      </c>
      <c r="I102" s="200">
        <v>32.86</v>
      </c>
      <c r="J102" s="199">
        <v>62.33</v>
      </c>
      <c r="K102" s="200">
        <v>31.9</v>
      </c>
      <c r="L102" s="199">
        <v>48.67</v>
      </c>
      <c r="M102" s="200">
        <v>38.29</v>
      </c>
      <c r="N102" s="199">
        <v>65.36</v>
      </c>
      <c r="O102" s="200">
        <v>54.29</v>
      </c>
      <c r="P102" s="199">
        <v>52.67</v>
      </c>
      <c r="Q102" s="200">
        <v>49.76</v>
      </c>
      <c r="R102" s="199">
        <v>69.87</v>
      </c>
      <c r="S102" s="200">
        <v>60.95</v>
      </c>
      <c r="T102" s="190">
        <f t="shared" si="4"/>
        <v>44.756249999999994</v>
      </c>
      <c r="U102" s="191">
        <v>55.621250000000003</v>
      </c>
      <c r="V102" s="190">
        <f t="shared" si="5"/>
        <v>-10.865000000000009</v>
      </c>
      <c r="W102" s="664"/>
      <c r="X102" s="205">
        <f t="shared" si="3"/>
        <v>55.621250000000003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>
      <c r="A103" s="177">
        <v>90</v>
      </c>
      <c r="B103" s="178" t="s">
        <v>39</v>
      </c>
      <c r="C103" s="212" t="s">
        <v>40</v>
      </c>
      <c r="D103" s="179">
        <v>61.69</v>
      </c>
      <c r="E103" s="180">
        <v>49.29</v>
      </c>
      <c r="F103" s="179">
        <v>61.54</v>
      </c>
      <c r="G103" s="180">
        <v>49.29</v>
      </c>
      <c r="H103" s="179">
        <v>52.31</v>
      </c>
      <c r="I103" s="180">
        <v>50</v>
      </c>
      <c r="J103" s="179">
        <v>90.38</v>
      </c>
      <c r="K103" s="180">
        <v>52.14</v>
      </c>
      <c r="L103" s="179">
        <v>44.62</v>
      </c>
      <c r="M103" s="180">
        <v>43.79</v>
      </c>
      <c r="N103" s="179">
        <v>70.430000000000007</v>
      </c>
      <c r="O103" s="180">
        <v>64.569999999999993</v>
      </c>
      <c r="P103" s="179">
        <v>70</v>
      </c>
      <c r="Q103" s="180">
        <v>53.57</v>
      </c>
      <c r="R103" s="179">
        <v>70.150000000000006</v>
      </c>
      <c r="S103" s="180">
        <v>70</v>
      </c>
      <c r="T103" s="181">
        <f t="shared" si="4"/>
        <v>54.08124999999999</v>
      </c>
      <c r="U103" s="182">
        <v>65.14</v>
      </c>
      <c r="V103" s="206">
        <f t="shared" si="5"/>
        <v>-11.058750000000011</v>
      </c>
      <c r="W103" s="664"/>
      <c r="X103" s="184">
        <f t="shared" si="3"/>
        <v>65.14</v>
      </c>
    </row>
    <row r="104" spans="1:34">
      <c r="A104" s="185">
        <v>91</v>
      </c>
      <c r="B104" s="186" t="s">
        <v>85</v>
      </c>
      <c r="C104" s="208" t="s">
        <v>86</v>
      </c>
      <c r="D104" s="188">
        <v>62.39</v>
      </c>
      <c r="E104" s="189">
        <v>49.36</v>
      </c>
      <c r="F104" s="188">
        <v>62.04</v>
      </c>
      <c r="G104" s="189">
        <v>42.57</v>
      </c>
      <c r="H104" s="188">
        <v>41.71</v>
      </c>
      <c r="I104" s="189">
        <v>39.86</v>
      </c>
      <c r="J104" s="188">
        <v>78.37</v>
      </c>
      <c r="K104" s="189">
        <v>39.72</v>
      </c>
      <c r="L104" s="188">
        <v>50.05</v>
      </c>
      <c r="M104" s="189">
        <v>42.65</v>
      </c>
      <c r="N104" s="188">
        <v>73.27</v>
      </c>
      <c r="O104" s="189">
        <v>61.13</v>
      </c>
      <c r="P104" s="188">
        <v>50.33</v>
      </c>
      <c r="Q104" s="189">
        <v>58.49</v>
      </c>
      <c r="R104" s="188">
        <v>65.650000000000006</v>
      </c>
      <c r="S104" s="189">
        <v>58.42</v>
      </c>
      <c r="T104" s="190">
        <f t="shared" si="4"/>
        <v>49.025000000000006</v>
      </c>
      <c r="U104" s="191">
        <v>60.476249999999993</v>
      </c>
      <c r="V104" s="190">
        <f t="shared" si="5"/>
        <v>-11.451249999999987</v>
      </c>
      <c r="W104" s="664"/>
      <c r="X104" s="205">
        <f t="shared" si="3"/>
        <v>60.476249999999993</v>
      </c>
    </row>
    <row r="105" spans="1:34">
      <c r="A105" s="177">
        <v>92</v>
      </c>
      <c r="B105" s="178" t="s">
        <v>123</v>
      </c>
      <c r="C105" s="212" t="s">
        <v>124</v>
      </c>
      <c r="D105" s="179">
        <v>63</v>
      </c>
      <c r="E105" s="180">
        <v>49.44</v>
      </c>
      <c r="F105" s="179">
        <v>69.14</v>
      </c>
      <c r="G105" s="180">
        <v>46</v>
      </c>
      <c r="H105" s="179">
        <v>52.5</v>
      </c>
      <c r="I105" s="180">
        <v>35.1</v>
      </c>
      <c r="J105" s="179">
        <v>77.14</v>
      </c>
      <c r="K105" s="180">
        <v>39.799999999999997</v>
      </c>
      <c r="L105" s="179">
        <v>46.79</v>
      </c>
      <c r="M105" s="180">
        <v>36.5</v>
      </c>
      <c r="N105" s="179">
        <v>61.89</v>
      </c>
      <c r="O105" s="180">
        <v>58.56</v>
      </c>
      <c r="P105" s="179">
        <v>48.93</v>
      </c>
      <c r="Q105" s="180">
        <v>57.2</v>
      </c>
      <c r="R105" s="179">
        <v>56.86</v>
      </c>
      <c r="S105" s="180">
        <v>61.92</v>
      </c>
      <c r="T105" s="181">
        <f t="shared" si="4"/>
        <v>48.064999999999998</v>
      </c>
      <c r="U105" s="182">
        <v>59.53125</v>
      </c>
      <c r="V105" s="206">
        <f t="shared" si="5"/>
        <v>-11.466250000000002</v>
      </c>
      <c r="W105" s="664"/>
      <c r="X105" s="184">
        <f t="shared" si="3"/>
        <v>59.53125</v>
      </c>
    </row>
    <row r="106" spans="1:34">
      <c r="A106" s="185">
        <v>93</v>
      </c>
      <c r="B106" s="186" t="s">
        <v>141</v>
      </c>
      <c r="C106" s="208" t="s">
        <v>142</v>
      </c>
      <c r="D106" s="199">
        <v>56.5</v>
      </c>
      <c r="E106" s="200">
        <v>47.49</v>
      </c>
      <c r="F106" s="199">
        <v>59.46</v>
      </c>
      <c r="G106" s="200">
        <v>45.15</v>
      </c>
      <c r="H106" s="199">
        <v>50.26</v>
      </c>
      <c r="I106" s="200">
        <v>35.74</v>
      </c>
      <c r="J106" s="199">
        <v>67.08</v>
      </c>
      <c r="K106" s="200">
        <v>37.869999999999997</v>
      </c>
      <c r="L106" s="199">
        <v>46.51</v>
      </c>
      <c r="M106" s="200">
        <v>32.26</v>
      </c>
      <c r="N106" s="199">
        <v>64.11</v>
      </c>
      <c r="O106" s="200">
        <v>57.96</v>
      </c>
      <c r="P106" s="199">
        <v>57.29</v>
      </c>
      <c r="Q106" s="200">
        <v>56.49</v>
      </c>
      <c r="R106" s="199">
        <v>67.42</v>
      </c>
      <c r="S106" s="200">
        <v>55.4</v>
      </c>
      <c r="T106" s="190">
        <f t="shared" si="4"/>
        <v>46.044999999999995</v>
      </c>
      <c r="U106" s="191">
        <v>58.578750000000007</v>
      </c>
      <c r="V106" s="190">
        <f t="shared" si="5"/>
        <v>-12.533750000000012</v>
      </c>
      <c r="W106" s="664"/>
      <c r="X106" s="205">
        <f t="shared" si="3"/>
        <v>58.578750000000007</v>
      </c>
    </row>
    <row r="107" spans="1:34">
      <c r="A107" s="177">
        <v>94</v>
      </c>
      <c r="B107" s="178" t="s">
        <v>103</v>
      </c>
      <c r="C107" s="212" t="s">
        <v>104</v>
      </c>
      <c r="D107" s="179">
        <v>62.4</v>
      </c>
      <c r="E107" s="180">
        <v>39</v>
      </c>
      <c r="F107" s="179">
        <v>54.4</v>
      </c>
      <c r="G107" s="180">
        <v>39.6</v>
      </c>
      <c r="H107" s="179">
        <v>41</v>
      </c>
      <c r="I107" s="180">
        <v>30.5</v>
      </c>
      <c r="J107" s="179">
        <v>74.5</v>
      </c>
      <c r="K107" s="180">
        <v>34</v>
      </c>
      <c r="L107" s="179">
        <v>40.75</v>
      </c>
      <c r="M107" s="180">
        <v>42.55</v>
      </c>
      <c r="N107" s="179">
        <v>58.09</v>
      </c>
      <c r="O107" s="180">
        <v>48</v>
      </c>
      <c r="P107" s="179">
        <v>54.5</v>
      </c>
      <c r="Q107" s="180">
        <v>55.5</v>
      </c>
      <c r="R107" s="179">
        <v>58.4</v>
      </c>
      <c r="S107" s="180">
        <v>52</v>
      </c>
      <c r="T107" s="181">
        <f t="shared" si="4"/>
        <v>42.643749999999997</v>
      </c>
      <c r="U107" s="182">
        <v>55.504999999999995</v>
      </c>
      <c r="V107" s="206">
        <f t="shared" si="5"/>
        <v>-12.861249999999998</v>
      </c>
      <c r="W107" s="664"/>
      <c r="X107" s="184">
        <f t="shared" si="3"/>
        <v>55.504999999999995</v>
      </c>
    </row>
    <row r="108" spans="1:34">
      <c r="A108" s="185">
        <v>95</v>
      </c>
      <c r="B108" s="207" t="s">
        <v>268</v>
      </c>
      <c r="C108" s="208" t="s">
        <v>269</v>
      </c>
      <c r="D108" s="199">
        <v>49.87</v>
      </c>
      <c r="E108" s="200">
        <v>38.28</v>
      </c>
      <c r="F108" s="199">
        <v>48.8</v>
      </c>
      <c r="G108" s="200">
        <v>38.14</v>
      </c>
      <c r="H108" s="199">
        <v>45.33</v>
      </c>
      <c r="I108" s="200">
        <v>26.21</v>
      </c>
      <c r="J108" s="199">
        <v>46</v>
      </c>
      <c r="K108" s="200">
        <v>25.86</v>
      </c>
      <c r="L108" s="199">
        <v>36.58</v>
      </c>
      <c r="M108" s="200">
        <v>30.02</v>
      </c>
      <c r="N108" s="199">
        <v>60.67</v>
      </c>
      <c r="O108" s="200">
        <v>43.45</v>
      </c>
      <c r="P108" s="199">
        <v>50.17</v>
      </c>
      <c r="Q108" s="200">
        <v>42.41</v>
      </c>
      <c r="R108" s="199">
        <v>60.67</v>
      </c>
      <c r="S108" s="200">
        <v>49.79</v>
      </c>
      <c r="T108" s="190">
        <f t="shared" si="4"/>
        <v>36.770000000000003</v>
      </c>
      <c r="U108" s="191">
        <v>49.761250000000004</v>
      </c>
      <c r="V108" s="190">
        <f t="shared" si="5"/>
        <v>-12.991250000000001</v>
      </c>
      <c r="W108" s="664"/>
      <c r="X108" s="205">
        <f t="shared" si="3"/>
        <v>49.761250000000004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>
      <c r="A109" s="177">
        <v>96</v>
      </c>
      <c r="B109" s="178" t="s">
        <v>246</v>
      </c>
      <c r="C109" s="212" t="s">
        <v>247</v>
      </c>
      <c r="D109" s="179">
        <v>55.75</v>
      </c>
      <c r="E109" s="180">
        <v>40.46</v>
      </c>
      <c r="F109" s="179">
        <v>59</v>
      </c>
      <c r="G109" s="180">
        <v>37.54</v>
      </c>
      <c r="H109" s="179">
        <v>56.56</v>
      </c>
      <c r="I109" s="180">
        <v>31.15</v>
      </c>
      <c r="J109" s="179">
        <v>54.38</v>
      </c>
      <c r="K109" s="180">
        <v>31.15</v>
      </c>
      <c r="L109" s="179">
        <v>30.94</v>
      </c>
      <c r="M109" s="180">
        <v>32</v>
      </c>
      <c r="N109" s="179">
        <v>54.81</v>
      </c>
      <c r="O109" s="180">
        <v>50.77</v>
      </c>
      <c r="P109" s="179">
        <v>58.75</v>
      </c>
      <c r="Q109" s="180">
        <v>50</v>
      </c>
      <c r="R109" s="179">
        <v>57.5</v>
      </c>
      <c r="S109" s="180">
        <v>50.46</v>
      </c>
      <c r="T109" s="181">
        <f t="shared" si="4"/>
        <v>40.441250000000004</v>
      </c>
      <c r="U109" s="182">
        <v>53.46125</v>
      </c>
      <c r="V109" s="206">
        <f t="shared" si="5"/>
        <v>-13.019999999999996</v>
      </c>
      <c r="W109" s="664"/>
      <c r="X109" s="184">
        <f t="shared" si="3"/>
        <v>53.46125</v>
      </c>
    </row>
    <row r="110" spans="1:34">
      <c r="A110" s="185">
        <v>97</v>
      </c>
      <c r="B110" s="186" t="s">
        <v>151</v>
      </c>
      <c r="C110" s="208" t="s">
        <v>152</v>
      </c>
      <c r="D110" s="199">
        <v>62.38</v>
      </c>
      <c r="E110" s="200">
        <v>44.63</v>
      </c>
      <c r="F110" s="199">
        <v>61.75</v>
      </c>
      <c r="G110" s="200">
        <v>42.88</v>
      </c>
      <c r="H110" s="199">
        <v>57.81</v>
      </c>
      <c r="I110" s="200">
        <v>28.91</v>
      </c>
      <c r="J110" s="199">
        <v>57.81</v>
      </c>
      <c r="K110" s="200">
        <v>27.5</v>
      </c>
      <c r="L110" s="199">
        <v>46.25</v>
      </c>
      <c r="M110" s="200">
        <v>34.69</v>
      </c>
      <c r="N110" s="199">
        <v>60.81</v>
      </c>
      <c r="O110" s="200">
        <v>59</v>
      </c>
      <c r="P110" s="199">
        <v>44.38</v>
      </c>
      <c r="Q110" s="200">
        <v>54.06</v>
      </c>
      <c r="R110" s="199">
        <v>67</v>
      </c>
      <c r="S110" s="200">
        <v>61.75</v>
      </c>
      <c r="T110" s="190">
        <f t="shared" si="4"/>
        <v>44.177500000000002</v>
      </c>
      <c r="U110" s="191">
        <v>57.27375</v>
      </c>
      <c r="V110" s="190">
        <f t="shared" si="5"/>
        <v>-13.096249999999998</v>
      </c>
      <c r="W110" s="664"/>
      <c r="X110" s="205">
        <f t="shared" si="3"/>
        <v>57.27375</v>
      </c>
    </row>
    <row r="111" spans="1:34">
      <c r="A111" s="177">
        <v>98</v>
      </c>
      <c r="B111" s="178" t="s">
        <v>220</v>
      </c>
      <c r="C111" s="212" t="s">
        <v>221</v>
      </c>
      <c r="D111" s="179">
        <v>56.34</v>
      </c>
      <c r="E111" s="180">
        <v>41.73</v>
      </c>
      <c r="F111" s="179">
        <v>56.34</v>
      </c>
      <c r="G111" s="180">
        <v>42.71</v>
      </c>
      <c r="H111" s="179">
        <v>48.79</v>
      </c>
      <c r="I111" s="180">
        <v>30.83</v>
      </c>
      <c r="J111" s="179">
        <v>55.43</v>
      </c>
      <c r="K111" s="180">
        <v>30.67</v>
      </c>
      <c r="L111" s="179">
        <v>49.79</v>
      </c>
      <c r="M111" s="180">
        <v>34.78</v>
      </c>
      <c r="N111" s="179">
        <v>63.11</v>
      </c>
      <c r="O111" s="180">
        <v>55.56</v>
      </c>
      <c r="P111" s="179">
        <v>60.43</v>
      </c>
      <c r="Q111" s="180">
        <v>51.89</v>
      </c>
      <c r="R111" s="179">
        <v>61.94</v>
      </c>
      <c r="S111" s="180">
        <v>55.11</v>
      </c>
      <c r="T111" s="181">
        <f t="shared" si="4"/>
        <v>42.910000000000004</v>
      </c>
      <c r="U111" s="182">
        <v>56.521250000000002</v>
      </c>
      <c r="V111" s="206">
        <f t="shared" si="5"/>
        <v>-13.611249999999998</v>
      </c>
      <c r="W111" s="664"/>
      <c r="X111" s="184">
        <f t="shared" si="3"/>
        <v>56.521250000000002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s="103" customFormat="1">
      <c r="A112" s="185">
        <v>99</v>
      </c>
      <c r="B112" s="207" t="s">
        <v>230</v>
      </c>
      <c r="C112" s="208" t="s">
        <v>231</v>
      </c>
      <c r="D112" s="199">
        <v>54</v>
      </c>
      <c r="E112" s="200">
        <v>37.67</v>
      </c>
      <c r="F112" s="199">
        <v>60</v>
      </c>
      <c r="G112" s="200">
        <v>38</v>
      </c>
      <c r="H112" s="199">
        <v>34.549999999999997</v>
      </c>
      <c r="I112" s="200">
        <v>27.5</v>
      </c>
      <c r="J112" s="199">
        <v>61.82</v>
      </c>
      <c r="K112" s="200">
        <v>27.5</v>
      </c>
      <c r="L112" s="199">
        <v>41.14</v>
      </c>
      <c r="M112" s="200">
        <v>31.83</v>
      </c>
      <c r="N112" s="199">
        <v>66.64</v>
      </c>
      <c r="O112" s="200">
        <v>52</v>
      </c>
      <c r="P112" s="199">
        <v>55</v>
      </c>
      <c r="Q112" s="200">
        <v>51.67</v>
      </c>
      <c r="R112" s="199">
        <v>51.27</v>
      </c>
      <c r="S112" s="200">
        <v>49</v>
      </c>
      <c r="T112" s="190">
        <f t="shared" si="4"/>
        <v>39.396250000000002</v>
      </c>
      <c r="U112" s="191">
        <v>53.052499999999995</v>
      </c>
      <c r="V112" s="190">
        <f t="shared" si="5"/>
        <v>-13.656249999999993</v>
      </c>
      <c r="W112" s="664"/>
      <c r="X112" s="205">
        <f t="shared" si="3"/>
        <v>53.052499999999995</v>
      </c>
    </row>
    <row r="113" spans="1:34" s="101" customFormat="1">
      <c r="A113" s="177">
        <v>100</v>
      </c>
      <c r="B113" s="178" t="s">
        <v>248</v>
      </c>
      <c r="C113" s="212" t="s">
        <v>249</v>
      </c>
      <c r="D113" s="179">
        <v>55.11</v>
      </c>
      <c r="E113" s="180">
        <v>40.65</v>
      </c>
      <c r="F113" s="179">
        <v>60.6</v>
      </c>
      <c r="G113" s="180">
        <v>37.39</v>
      </c>
      <c r="H113" s="179">
        <v>29.76</v>
      </c>
      <c r="I113" s="180">
        <v>29.11</v>
      </c>
      <c r="J113" s="179">
        <v>61.19</v>
      </c>
      <c r="K113" s="180">
        <v>31.61</v>
      </c>
      <c r="L113" s="179">
        <v>40</v>
      </c>
      <c r="M113" s="180">
        <v>30.45</v>
      </c>
      <c r="N113" s="179">
        <v>61.65</v>
      </c>
      <c r="O113" s="180">
        <v>45.81</v>
      </c>
      <c r="P113" s="179">
        <v>56.11</v>
      </c>
      <c r="Q113" s="180">
        <v>45.65</v>
      </c>
      <c r="R113" s="179">
        <v>60.89</v>
      </c>
      <c r="S113" s="180">
        <v>51.74</v>
      </c>
      <c r="T113" s="181">
        <f t="shared" si="4"/>
        <v>39.051249999999996</v>
      </c>
      <c r="U113" s="182">
        <v>53.16375</v>
      </c>
      <c r="V113" s="206">
        <f t="shared" si="5"/>
        <v>-14.112500000000004</v>
      </c>
      <c r="W113" s="664"/>
      <c r="X113" s="184">
        <f t="shared" si="3"/>
        <v>53.16375</v>
      </c>
    </row>
    <row r="114" spans="1:34" s="101" customFormat="1">
      <c r="A114" s="185">
        <v>101</v>
      </c>
      <c r="B114" s="186" t="s">
        <v>157</v>
      </c>
      <c r="C114" s="208" t="s">
        <v>158</v>
      </c>
      <c r="D114" s="199">
        <v>67.2</v>
      </c>
      <c r="E114" s="200">
        <v>45.14</v>
      </c>
      <c r="F114" s="199">
        <v>50.6</v>
      </c>
      <c r="G114" s="200">
        <v>44.29</v>
      </c>
      <c r="H114" s="199">
        <v>67</v>
      </c>
      <c r="I114" s="200">
        <v>30.36</v>
      </c>
      <c r="J114" s="199">
        <v>46</v>
      </c>
      <c r="K114" s="200">
        <v>36.43</v>
      </c>
      <c r="L114" s="199">
        <v>37.75</v>
      </c>
      <c r="M114" s="200">
        <v>36.5</v>
      </c>
      <c r="N114" s="199">
        <v>71.33</v>
      </c>
      <c r="O114" s="200">
        <v>58.86</v>
      </c>
      <c r="P114" s="199">
        <v>73.5</v>
      </c>
      <c r="Q114" s="200">
        <v>56.43</v>
      </c>
      <c r="R114" s="199">
        <v>70.400000000000006</v>
      </c>
      <c r="S114" s="200">
        <v>60</v>
      </c>
      <c r="T114" s="190">
        <f t="shared" si="4"/>
        <v>46.001249999999999</v>
      </c>
      <c r="U114" s="191">
        <v>60.472499999999997</v>
      </c>
      <c r="V114" s="190">
        <f t="shared" si="5"/>
        <v>-14.471249999999998</v>
      </c>
      <c r="W114" s="664"/>
      <c r="X114" s="205">
        <f t="shared" si="3"/>
        <v>60.472499999999997</v>
      </c>
    </row>
    <row r="115" spans="1:34">
      <c r="A115" s="177">
        <v>102</v>
      </c>
      <c r="B115" s="178" t="s">
        <v>210</v>
      </c>
      <c r="C115" s="212" t="s">
        <v>211</v>
      </c>
      <c r="D115" s="179">
        <v>56.15</v>
      </c>
      <c r="E115" s="180">
        <v>44.08</v>
      </c>
      <c r="F115" s="179">
        <v>58.62</v>
      </c>
      <c r="G115" s="180">
        <v>41.67</v>
      </c>
      <c r="H115" s="179">
        <v>41.73</v>
      </c>
      <c r="I115" s="180">
        <v>33.85</v>
      </c>
      <c r="J115" s="179">
        <v>68.650000000000006</v>
      </c>
      <c r="K115" s="180">
        <v>29.58</v>
      </c>
      <c r="L115" s="179">
        <v>48.37</v>
      </c>
      <c r="M115" s="180">
        <v>34.75</v>
      </c>
      <c r="N115" s="179">
        <v>65.510000000000005</v>
      </c>
      <c r="O115" s="180">
        <v>50.83</v>
      </c>
      <c r="P115" s="179">
        <v>62.12</v>
      </c>
      <c r="Q115" s="180">
        <v>52.29</v>
      </c>
      <c r="R115" s="179">
        <v>53.38</v>
      </c>
      <c r="S115" s="180">
        <v>51.33</v>
      </c>
      <c r="T115" s="181">
        <f t="shared" si="4"/>
        <v>42.297499999999999</v>
      </c>
      <c r="U115" s="182">
        <v>56.816250000000004</v>
      </c>
      <c r="V115" s="206">
        <f t="shared" si="5"/>
        <v>-14.518750000000004</v>
      </c>
      <c r="W115" s="664"/>
      <c r="X115" s="184">
        <f t="shared" si="3"/>
        <v>56.816249999999997</v>
      </c>
    </row>
    <row r="116" spans="1:34">
      <c r="A116" s="185">
        <v>103</v>
      </c>
      <c r="B116" s="207" t="s">
        <v>117</v>
      </c>
      <c r="C116" s="208" t="s">
        <v>118</v>
      </c>
      <c r="D116" s="199">
        <v>65.239999999999995</v>
      </c>
      <c r="E116" s="200">
        <v>49.56</v>
      </c>
      <c r="F116" s="199">
        <v>59.53</v>
      </c>
      <c r="G116" s="200">
        <v>43.69</v>
      </c>
      <c r="H116" s="199">
        <v>36.4</v>
      </c>
      <c r="I116" s="200">
        <v>32.81</v>
      </c>
      <c r="J116" s="199">
        <v>69.41</v>
      </c>
      <c r="K116" s="200">
        <v>37.81</v>
      </c>
      <c r="L116" s="199">
        <v>50.22</v>
      </c>
      <c r="M116" s="200">
        <v>36.979999999999997</v>
      </c>
      <c r="N116" s="199">
        <v>69.98</v>
      </c>
      <c r="O116" s="200">
        <v>54.13</v>
      </c>
      <c r="P116" s="199">
        <v>64.56</v>
      </c>
      <c r="Q116" s="200">
        <v>53.91</v>
      </c>
      <c r="R116" s="199">
        <v>70</v>
      </c>
      <c r="S116" s="200">
        <v>57.25</v>
      </c>
      <c r="T116" s="190">
        <f t="shared" si="4"/>
        <v>45.767499999999998</v>
      </c>
      <c r="U116" s="191">
        <v>60.667499999999997</v>
      </c>
      <c r="V116" s="190">
        <f t="shared" si="5"/>
        <v>-14.899999999999999</v>
      </c>
      <c r="W116" s="664"/>
      <c r="X116" s="205">
        <f t="shared" si="3"/>
        <v>60.667499999999997</v>
      </c>
    </row>
    <row r="117" spans="1:34">
      <c r="A117" s="177">
        <v>104</v>
      </c>
      <c r="B117" s="178" t="s">
        <v>254</v>
      </c>
      <c r="C117" s="212" t="s">
        <v>255</v>
      </c>
      <c r="D117" s="179">
        <v>62.13</v>
      </c>
      <c r="E117" s="180">
        <v>41.3</v>
      </c>
      <c r="F117" s="179">
        <v>57.2</v>
      </c>
      <c r="G117" s="180">
        <v>40.07</v>
      </c>
      <c r="H117" s="179">
        <v>53.67</v>
      </c>
      <c r="I117" s="180">
        <v>30.83</v>
      </c>
      <c r="J117" s="179">
        <v>51.89</v>
      </c>
      <c r="K117" s="180">
        <v>27.22</v>
      </c>
      <c r="L117" s="179">
        <v>54.94</v>
      </c>
      <c r="M117" s="180">
        <v>31.56</v>
      </c>
      <c r="N117" s="179">
        <v>56.69</v>
      </c>
      <c r="O117" s="180">
        <v>50.3</v>
      </c>
      <c r="P117" s="179">
        <v>45.78</v>
      </c>
      <c r="Q117" s="180">
        <v>47.41</v>
      </c>
      <c r="R117" s="179">
        <v>59.47</v>
      </c>
      <c r="S117" s="180">
        <v>52.59</v>
      </c>
      <c r="T117" s="181">
        <f t="shared" si="4"/>
        <v>40.160000000000011</v>
      </c>
      <c r="U117" s="182">
        <v>55.221250000000012</v>
      </c>
      <c r="V117" s="206">
        <f t="shared" si="5"/>
        <v>-15.061250000000001</v>
      </c>
      <c r="W117" s="664"/>
      <c r="X117" s="184">
        <f t="shared" si="3"/>
        <v>55.221249999999998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>
      <c r="A118" s="185">
        <v>105</v>
      </c>
      <c r="B118" s="186" t="s">
        <v>244</v>
      </c>
      <c r="C118" s="208" t="s">
        <v>245</v>
      </c>
      <c r="D118" s="199">
        <v>43.5</v>
      </c>
      <c r="E118" s="200">
        <v>37.71</v>
      </c>
      <c r="F118" s="199">
        <v>56.88</v>
      </c>
      <c r="G118" s="200">
        <v>36.57</v>
      </c>
      <c r="H118" s="199">
        <v>46.25</v>
      </c>
      <c r="I118" s="200">
        <v>25.18</v>
      </c>
      <c r="J118" s="199">
        <v>64.38</v>
      </c>
      <c r="K118" s="200">
        <v>26.79</v>
      </c>
      <c r="L118" s="199">
        <v>46.88</v>
      </c>
      <c r="M118" s="200">
        <v>32.57</v>
      </c>
      <c r="N118" s="199">
        <v>69.69</v>
      </c>
      <c r="O118" s="200">
        <v>51.71</v>
      </c>
      <c r="P118" s="199">
        <v>49.69</v>
      </c>
      <c r="Q118" s="200">
        <v>50.71</v>
      </c>
      <c r="R118" s="199">
        <v>54.75</v>
      </c>
      <c r="S118" s="200">
        <v>48.57</v>
      </c>
      <c r="T118" s="190">
        <f t="shared" si="4"/>
        <v>38.72625</v>
      </c>
      <c r="U118" s="191">
        <v>54.002499999999998</v>
      </c>
      <c r="V118" s="190">
        <f t="shared" si="5"/>
        <v>-15.276249999999997</v>
      </c>
      <c r="W118" s="664"/>
      <c r="X118" s="205">
        <f t="shared" si="3"/>
        <v>54.002499999999998</v>
      </c>
    </row>
    <row r="119" spans="1:34">
      <c r="A119" s="177">
        <v>106</v>
      </c>
      <c r="B119" s="178" t="s">
        <v>252</v>
      </c>
      <c r="C119" s="212" t="s">
        <v>253</v>
      </c>
      <c r="D119" s="179">
        <v>61.92</v>
      </c>
      <c r="E119" s="180">
        <v>38</v>
      </c>
      <c r="F119" s="179">
        <v>52.62</v>
      </c>
      <c r="G119" s="180">
        <v>35.33</v>
      </c>
      <c r="H119" s="179">
        <v>40.380000000000003</v>
      </c>
      <c r="I119" s="180">
        <v>25.63</v>
      </c>
      <c r="J119" s="179">
        <v>53.65</v>
      </c>
      <c r="K119" s="180">
        <v>31.25</v>
      </c>
      <c r="L119" s="179">
        <v>32.6</v>
      </c>
      <c r="M119" s="180">
        <v>30.04</v>
      </c>
      <c r="N119" s="179">
        <v>66.78</v>
      </c>
      <c r="O119" s="180">
        <v>47.33</v>
      </c>
      <c r="P119" s="179">
        <v>61.15</v>
      </c>
      <c r="Q119" s="180">
        <v>45.83</v>
      </c>
      <c r="R119" s="179">
        <v>56.92</v>
      </c>
      <c r="S119" s="180">
        <v>50</v>
      </c>
      <c r="T119" s="181">
        <f t="shared" si="4"/>
        <v>37.926249999999996</v>
      </c>
      <c r="U119" s="182">
        <v>53.252499999999998</v>
      </c>
      <c r="V119" s="206">
        <f t="shared" si="5"/>
        <v>-15.326250000000002</v>
      </c>
      <c r="W119" s="664"/>
      <c r="X119" s="184">
        <f t="shared" si="3"/>
        <v>53.252499999999998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>
      <c r="A120" s="185">
        <v>107</v>
      </c>
      <c r="B120" s="186" t="s">
        <v>79</v>
      </c>
      <c r="C120" s="208" t="s">
        <v>80</v>
      </c>
      <c r="D120" s="199">
        <v>63.55</v>
      </c>
      <c r="E120" s="200">
        <v>49.42</v>
      </c>
      <c r="F120" s="199">
        <v>57.71</v>
      </c>
      <c r="G120" s="200">
        <v>44.98</v>
      </c>
      <c r="H120" s="199">
        <v>76.88</v>
      </c>
      <c r="I120" s="200">
        <v>38.81</v>
      </c>
      <c r="J120" s="199">
        <v>69.44</v>
      </c>
      <c r="K120" s="200">
        <v>39.72</v>
      </c>
      <c r="L120" s="199">
        <v>54.57</v>
      </c>
      <c r="M120" s="200">
        <v>43.24</v>
      </c>
      <c r="N120" s="199">
        <v>67.55</v>
      </c>
      <c r="O120" s="200">
        <v>60.58</v>
      </c>
      <c r="P120" s="199">
        <v>58.05</v>
      </c>
      <c r="Q120" s="200">
        <v>58.95</v>
      </c>
      <c r="R120" s="199">
        <v>72.03</v>
      </c>
      <c r="S120" s="200">
        <v>61.45</v>
      </c>
      <c r="T120" s="190">
        <f t="shared" si="4"/>
        <v>49.643749999999997</v>
      </c>
      <c r="U120" s="191">
        <v>64.972499999999997</v>
      </c>
      <c r="V120" s="190">
        <f t="shared" si="5"/>
        <v>-15.328749999999999</v>
      </c>
      <c r="W120" s="664"/>
      <c r="X120" s="205">
        <f t="shared" si="3"/>
        <v>64.972499999999997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>
      <c r="A121" s="177">
        <v>108</v>
      </c>
      <c r="B121" s="211" t="s">
        <v>45</v>
      </c>
      <c r="C121" s="212" t="s">
        <v>46</v>
      </c>
      <c r="D121" s="179">
        <v>52.73</v>
      </c>
      <c r="E121" s="180">
        <v>40.29</v>
      </c>
      <c r="F121" s="179">
        <v>62.18</v>
      </c>
      <c r="G121" s="180">
        <v>43.71</v>
      </c>
      <c r="H121" s="179">
        <v>56.59</v>
      </c>
      <c r="I121" s="180">
        <v>47.14</v>
      </c>
      <c r="J121" s="179">
        <v>76.36</v>
      </c>
      <c r="K121" s="180">
        <v>27.86</v>
      </c>
      <c r="L121" s="179">
        <v>45.45</v>
      </c>
      <c r="M121" s="180">
        <v>33.71</v>
      </c>
      <c r="N121" s="179">
        <v>61.63</v>
      </c>
      <c r="O121" s="180">
        <v>46.86</v>
      </c>
      <c r="P121" s="179">
        <v>56.36</v>
      </c>
      <c r="Q121" s="180">
        <v>56.43</v>
      </c>
      <c r="R121" s="179">
        <v>68</v>
      </c>
      <c r="S121" s="180">
        <v>56</v>
      </c>
      <c r="T121" s="181">
        <f t="shared" si="4"/>
        <v>44</v>
      </c>
      <c r="U121" s="182">
        <v>59.912500000000009</v>
      </c>
      <c r="V121" s="206">
        <f t="shared" si="5"/>
        <v>-15.912500000000009</v>
      </c>
      <c r="W121" s="664"/>
      <c r="X121" s="184">
        <f t="shared" si="3"/>
        <v>59.912500000000001</v>
      </c>
    </row>
    <row r="122" spans="1:34">
      <c r="A122" s="185">
        <v>109</v>
      </c>
      <c r="B122" s="186" t="s">
        <v>175</v>
      </c>
      <c r="C122" s="208" t="s">
        <v>176</v>
      </c>
      <c r="D122" s="199">
        <v>63.29</v>
      </c>
      <c r="E122" s="200">
        <v>45.17</v>
      </c>
      <c r="F122" s="199">
        <v>64.709999999999994</v>
      </c>
      <c r="G122" s="200">
        <v>45.17</v>
      </c>
      <c r="H122" s="199">
        <v>60.88</v>
      </c>
      <c r="I122" s="200">
        <v>28.36</v>
      </c>
      <c r="J122" s="199">
        <v>76.47</v>
      </c>
      <c r="K122" s="200">
        <v>36.21</v>
      </c>
      <c r="L122" s="199">
        <v>38.380000000000003</v>
      </c>
      <c r="M122" s="200">
        <v>33.83</v>
      </c>
      <c r="N122" s="199">
        <v>64.319999999999993</v>
      </c>
      <c r="O122" s="200">
        <v>56.97</v>
      </c>
      <c r="P122" s="199">
        <v>59.41</v>
      </c>
      <c r="Q122" s="200">
        <v>50.69</v>
      </c>
      <c r="R122" s="199">
        <v>54.12</v>
      </c>
      <c r="S122" s="200">
        <v>57.24</v>
      </c>
      <c r="T122" s="190">
        <f t="shared" si="4"/>
        <v>44.204999999999998</v>
      </c>
      <c r="U122" s="191">
        <v>60.197499999999991</v>
      </c>
      <c r="V122" s="190">
        <f t="shared" si="5"/>
        <v>-15.992499999999993</v>
      </c>
      <c r="W122" s="664"/>
      <c r="X122" s="205">
        <f t="shared" si="3"/>
        <v>60.197500000000005</v>
      </c>
    </row>
    <row r="123" spans="1:34">
      <c r="A123" s="177">
        <v>110</v>
      </c>
      <c r="B123" s="178" t="s">
        <v>224</v>
      </c>
      <c r="C123" s="212" t="s">
        <v>225</v>
      </c>
      <c r="D123" s="179">
        <v>63.09</v>
      </c>
      <c r="E123" s="180">
        <v>44.81</v>
      </c>
      <c r="F123" s="179">
        <v>71.489999999999995</v>
      </c>
      <c r="G123" s="180">
        <v>42.3</v>
      </c>
      <c r="H123" s="179">
        <v>29.21</v>
      </c>
      <c r="I123" s="180">
        <v>28.7</v>
      </c>
      <c r="J123" s="179">
        <v>59.43</v>
      </c>
      <c r="K123" s="180">
        <v>26.85</v>
      </c>
      <c r="L123" s="179">
        <v>45.07</v>
      </c>
      <c r="M123" s="180">
        <v>31.89</v>
      </c>
      <c r="N123" s="179">
        <v>63.97</v>
      </c>
      <c r="O123" s="180">
        <v>49.33</v>
      </c>
      <c r="P123" s="179">
        <v>62</v>
      </c>
      <c r="Q123" s="180">
        <v>47.41</v>
      </c>
      <c r="R123" s="179">
        <v>62.63</v>
      </c>
      <c r="S123" s="180">
        <v>53.04</v>
      </c>
      <c r="T123" s="181">
        <f t="shared" si="4"/>
        <v>40.541249999999998</v>
      </c>
      <c r="U123" s="182">
        <v>57.111249999999998</v>
      </c>
      <c r="V123" s="206">
        <f t="shared" si="5"/>
        <v>-16.57</v>
      </c>
      <c r="W123" s="664"/>
      <c r="X123" s="184">
        <f t="shared" si="3"/>
        <v>57.111249999999998</v>
      </c>
    </row>
    <row r="124" spans="1:34">
      <c r="A124" s="185">
        <v>111</v>
      </c>
      <c r="B124" s="207" t="s">
        <v>167</v>
      </c>
      <c r="C124" s="208" t="s">
        <v>168</v>
      </c>
      <c r="D124" s="199">
        <v>74.14</v>
      </c>
      <c r="E124" s="200">
        <v>42.21</v>
      </c>
      <c r="F124" s="199">
        <v>57.43</v>
      </c>
      <c r="G124" s="200">
        <v>41.64</v>
      </c>
      <c r="H124" s="199">
        <v>62.5</v>
      </c>
      <c r="I124" s="200">
        <v>29.73</v>
      </c>
      <c r="J124" s="199">
        <v>62.32</v>
      </c>
      <c r="K124" s="200">
        <v>32.14</v>
      </c>
      <c r="L124" s="199">
        <v>52.77</v>
      </c>
      <c r="M124" s="200">
        <v>40.049999999999997</v>
      </c>
      <c r="N124" s="199">
        <v>64.180000000000007</v>
      </c>
      <c r="O124" s="200">
        <v>55</v>
      </c>
      <c r="P124" s="199">
        <v>44.82</v>
      </c>
      <c r="Q124" s="200">
        <v>54.64</v>
      </c>
      <c r="R124" s="199">
        <v>72.569999999999993</v>
      </c>
      <c r="S124" s="200">
        <v>57.29</v>
      </c>
      <c r="T124" s="190">
        <f t="shared" si="4"/>
        <v>44.087499999999999</v>
      </c>
      <c r="U124" s="191">
        <v>61.341250000000002</v>
      </c>
      <c r="V124" s="190">
        <f t="shared" si="5"/>
        <v>-17.253750000000004</v>
      </c>
      <c r="W124" s="664"/>
      <c r="X124" s="205">
        <f t="shared" si="3"/>
        <v>61.341249999999995</v>
      </c>
    </row>
    <row r="125" spans="1:34">
      <c r="A125" s="177">
        <v>112</v>
      </c>
      <c r="B125" s="178" t="s">
        <v>200</v>
      </c>
      <c r="C125" s="212" t="s">
        <v>201</v>
      </c>
      <c r="D125" s="179">
        <v>61.74</v>
      </c>
      <c r="E125" s="180">
        <v>44.89</v>
      </c>
      <c r="F125" s="179">
        <v>63.52</v>
      </c>
      <c r="G125" s="180">
        <v>44.27</v>
      </c>
      <c r="H125" s="179">
        <v>69.02</v>
      </c>
      <c r="I125" s="180">
        <v>32.89</v>
      </c>
      <c r="J125" s="179">
        <v>61.2</v>
      </c>
      <c r="K125" s="180">
        <v>31.78</v>
      </c>
      <c r="L125" s="179">
        <v>45.05</v>
      </c>
      <c r="M125" s="180">
        <v>35.24</v>
      </c>
      <c r="N125" s="179">
        <v>71.290000000000006</v>
      </c>
      <c r="O125" s="180">
        <v>56.89</v>
      </c>
      <c r="P125" s="179">
        <v>57.61</v>
      </c>
      <c r="Q125" s="180">
        <v>51.44</v>
      </c>
      <c r="R125" s="179">
        <v>64.87</v>
      </c>
      <c r="S125" s="180">
        <v>58.4</v>
      </c>
      <c r="T125" s="181">
        <f t="shared" si="4"/>
        <v>44.474999999999994</v>
      </c>
      <c r="U125" s="182">
        <v>61.787500000000009</v>
      </c>
      <c r="V125" s="206">
        <f t="shared" si="5"/>
        <v>-17.312500000000014</v>
      </c>
      <c r="W125" s="664"/>
      <c r="X125" s="184">
        <f t="shared" si="3"/>
        <v>61.787500000000009</v>
      </c>
    </row>
    <row r="126" spans="1:34">
      <c r="A126" s="185">
        <v>113</v>
      </c>
      <c r="B126" s="186" t="s">
        <v>179</v>
      </c>
      <c r="C126" s="208" t="s">
        <v>180</v>
      </c>
      <c r="D126" s="199">
        <v>64.5</v>
      </c>
      <c r="E126" s="200">
        <v>47.65</v>
      </c>
      <c r="F126" s="199">
        <v>64.83</v>
      </c>
      <c r="G126" s="200">
        <v>42.94</v>
      </c>
      <c r="H126" s="199">
        <v>46.88</v>
      </c>
      <c r="I126" s="200">
        <v>34.85</v>
      </c>
      <c r="J126" s="199">
        <v>67.08</v>
      </c>
      <c r="K126" s="200">
        <v>32.94</v>
      </c>
      <c r="L126" s="199">
        <v>52.08</v>
      </c>
      <c r="M126" s="200">
        <v>35.94</v>
      </c>
      <c r="N126" s="199">
        <v>67.64</v>
      </c>
      <c r="O126" s="200">
        <v>57.88</v>
      </c>
      <c r="P126" s="199">
        <v>65.83</v>
      </c>
      <c r="Q126" s="200">
        <v>54.71</v>
      </c>
      <c r="R126" s="199">
        <v>77</v>
      </c>
      <c r="S126" s="200">
        <v>60.24</v>
      </c>
      <c r="T126" s="190">
        <f t="shared" si="4"/>
        <v>45.893749999999997</v>
      </c>
      <c r="U126" s="191">
        <v>63.22999999999999</v>
      </c>
      <c r="V126" s="190">
        <f t="shared" si="5"/>
        <v>-17.336249999999993</v>
      </c>
      <c r="W126" s="664"/>
      <c r="X126" s="205">
        <f t="shared" si="3"/>
        <v>63.22999999999999</v>
      </c>
    </row>
    <row r="127" spans="1:34">
      <c r="A127" s="177">
        <v>114</v>
      </c>
      <c r="B127" s="211" t="s">
        <v>185</v>
      </c>
      <c r="C127" s="212" t="s">
        <v>186</v>
      </c>
      <c r="D127" s="179">
        <v>65.09</v>
      </c>
      <c r="E127" s="180">
        <v>41.88</v>
      </c>
      <c r="F127" s="179">
        <v>64.91</v>
      </c>
      <c r="G127" s="180">
        <v>41.5</v>
      </c>
      <c r="H127" s="179">
        <v>37.5</v>
      </c>
      <c r="I127" s="180">
        <v>31.41</v>
      </c>
      <c r="J127" s="179">
        <v>78.64</v>
      </c>
      <c r="K127" s="180">
        <v>35.94</v>
      </c>
      <c r="L127" s="179">
        <v>52.5</v>
      </c>
      <c r="M127" s="180">
        <v>38.909999999999997</v>
      </c>
      <c r="N127" s="179">
        <v>75.930000000000007</v>
      </c>
      <c r="O127" s="180">
        <v>53.75</v>
      </c>
      <c r="P127" s="179">
        <v>55.45</v>
      </c>
      <c r="Q127" s="180">
        <v>51.88</v>
      </c>
      <c r="R127" s="179">
        <v>70.180000000000007</v>
      </c>
      <c r="S127" s="180">
        <v>58.25</v>
      </c>
      <c r="T127" s="181">
        <f t="shared" si="4"/>
        <v>44.19</v>
      </c>
      <c r="U127" s="182">
        <v>62.524999999999999</v>
      </c>
      <c r="V127" s="206">
        <f t="shared" si="5"/>
        <v>-18.335000000000001</v>
      </c>
      <c r="W127" s="664"/>
      <c r="X127" s="184">
        <f t="shared" si="3"/>
        <v>62.524999999999999</v>
      </c>
    </row>
    <row r="128" spans="1:34">
      <c r="A128" s="185">
        <v>115</v>
      </c>
      <c r="B128" s="186" t="s">
        <v>260</v>
      </c>
      <c r="C128" s="208" t="s">
        <v>261</v>
      </c>
      <c r="D128" s="188">
        <v>47.14</v>
      </c>
      <c r="E128" s="189">
        <v>35</v>
      </c>
      <c r="F128" s="188">
        <v>55.14</v>
      </c>
      <c r="G128" s="189">
        <v>37.25</v>
      </c>
      <c r="H128" s="188">
        <v>33.57</v>
      </c>
      <c r="I128" s="189">
        <v>20.63</v>
      </c>
      <c r="J128" s="188">
        <v>57.14</v>
      </c>
      <c r="K128" s="189">
        <v>28.75</v>
      </c>
      <c r="L128" s="188">
        <v>43.57</v>
      </c>
      <c r="M128" s="189">
        <v>31.38</v>
      </c>
      <c r="N128" s="188">
        <v>74.040000000000006</v>
      </c>
      <c r="O128" s="189">
        <v>43</v>
      </c>
      <c r="P128" s="188">
        <v>47.86</v>
      </c>
      <c r="Q128" s="189">
        <v>40.630000000000003</v>
      </c>
      <c r="R128" s="188">
        <v>67.430000000000007</v>
      </c>
      <c r="S128" s="189">
        <v>42.5</v>
      </c>
      <c r="T128" s="190">
        <f t="shared" si="4"/>
        <v>34.892499999999998</v>
      </c>
      <c r="U128" s="191">
        <v>53.236250000000005</v>
      </c>
      <c r="V128" s="190">
        <f t="shared" si="5"/>
        <v>-18.343750000000007</v>
      </c>
      <c r="W128" s="664"/>
      <c r="X128" s="205">
        <f t="shared" si="3"/>
        <v>53.236250000000005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>
      <c r="A129" s="177">
        <v>116</v>
      </c>
      <c r="B129" s="178" t="s">
        <v>190</v>
      </c>
      <c r="C129" s="212" t="s">
        <v>191</v>
      </c>
      <c r="D129" s="179">
        <v>64.150000000000006</v>
      </c>
      <c r="E129" s="180">
        <v>42.29</v>
      </c>
      <c r="F129" s="179">
        <v>53.69</v>
      </c>
      <c r="G129" s="180">
        <v>38.86</v>
      </c>
      <c r="H129" s="179">
        <v>79.42</v>
      </c>
      <c r="I129" s="180">
        <v>32.86</v>
      </c>
      <c r="J129" s="179">
        <v>80</v>
      </c>
      <c r="K129" s="180">
        <v>26.43</v>
      </c>
      <c r="L129" s="179">
        <v>39.42</v>
      </c>
      <c r="M129" s="180">
        <v>34</v>
      </c>
      <c r="N129" s="179">
        <v>66.25</v>
      </c>
      <c r="O129" s="180">
        <v>52.57</v>
      </c>
      <c r="P129" s="179">
        <v>46.15</v>
      </c>
      <c r="Q129" s="180">
        <v>55</v>
      </c>
      <c r="R129" s="179">
        <v>58.46</v>
      </c>
      <c r="S129" s="180">
        <v>51.43</v>
      </c>
      <c r="T129" s="181">
        <f t="shared" si="4"/>
        <v>41.68</v>
      </c>
      <c r="U129" s="182">
        <v>60.942499999999995</v>
      </c>
      <c r="V129" s="206">
        <f t="shared" si="5"/>
        <v>-19.262499999999996</v>
      </c>
      <c r="W129" s="664"/>
      <c r="X129" s="184">
        <f t="shared" si="3"/>
        <v>60.942499999999995</v>
      </c>
    </row>
    <row r="130" spans="1:34">
      <c r="A130" s="185">
        <v>117</v>
      </c>
      <c r="B130" s="186" t="s">
        <v>161</v>
      </c>
      <c r="C130" s="208" t="s">
        <v>162</v>
      </c>
      <c r="D130" s="199">
        <v>71.37</v>
      </c>
      <c r="E130" s="200">
        <v>48.76</v>
      </c>
      <c r="F130" s="199">
        <v>59.47</v>
      </c>
      <c r="G130" s="200">
        <v>40.619999999999997</v>
      </c>
      <c r="H130" s="199">
        <v>51.18</v>
      </c>
      <c r="I130" s="200">
        <v>31.81</v>
      </c>
      <c r="J130" s="199">
        <v>60.79</v>
      </c>
      <c r="K130" s="200">
        <v>31.38</v>
      </c>
      <c r="L130" s="199">
        <v>50.92</v>
      </c>
      <c r="M130" s="200">
        <v>32.57</v>
      </c>
      <c r="N130" s="199">
        <v>70.63</v>
      </c>
      <c r="O130" s="200">
        <v>55.72</v>
      </c>
      <c r="P130" s="199">
        <v>74.739999999999995</v>
      </c>
      <c r="Q130" s="200">
        <v>50.52</v>
      </c>
      <c r="R130" s="199">
        <v>68</v>
      </c>
      <c r="S130" s="200">
        <v>54.76</v>
      </c>
      <c r="T130" s="190">
        <f t="shared" si="4"/>
        <v>43.267499999999998</v>
      </c>
      <c r="U130" s="191">
        <v>63.387499999999996</v>
      </c>
      <c r="V130" s="190">
        <f t="shared" si="5"/>
        <v>-20.119999999999997</v>
      </c>
      <c r="W130" s="664"/>
      <c r="X130" s="205">
        <f t="shared" si="3"/>
        <v>63.387500000000003</v>
      </c>
    </row>
    <row r="131" spans="1:34">
      <c r="A131" s="177">
        <v>118</v>
      </c>
      <c r="B131" s="178" t="s">
        <v>216</v>
      </c>
      <c r="C131" s="212" t="s">
        <v>217</v>
      </c>
      <c r="D131" s="179">
        <v>53.65</v>
      </c>
      <c r="E131" s="180">
        <v>42.63</v>
      </c>
      <c r="F131" s="179">
        <v>55.18</v>
      </c>
      <c r="G131" s="180">
        <v>42.75</v>
      </c>
      <c r="H131" s="179">
        <v>64.56</v>
      </c>
      <c r="I131" s="180">
        <v>32.97</v>
      </c>
      <c r="J131" s="179">
        <v>65.59</v>
      </c>
      <c r="K131" s="180">
        <v>30</v>
      </c>
      <c r="L131" s="179">
        <v>63.82</v>
      </c>
      <c r="M131" s="180">
        <v>29.69</v>
      </c>
      <c r="N131" s="179">
        <v>67.77</v>
      </c>
      <c r="O131" s="180">
        <v>47.75</v>
      </c>
      <c r="P131" s="179">
        <v>54.12</v>
      </c>
      <c r="Q131" s="180">
        <v>45.63</v>
      </c>
      <c r="R131" s="179">
        <v>63.06</v>
      </c>
      <c r="S131" s="180">
        <v>46.5</v>
      </c>
      <c r="T131" s="181">
        <f t="shared" si="4"/>
        <v>39.74</v>
      </c>
      <c r="U131" s="182">
        <v>60.96875</v>
      </c>
      <c r="V131" s="206">
        <f t="shared" si="5"/>
        <v>-21.228749999999998</v>
      </c>
      <c r="W131" s="664"/>
      <c r="X131" s="184">
        <f t="shared" si="3"/>
        <v>60.96875</v>
      </c>
    </row>
    <row r="132" spans="1:34">
      <c r="A132" s="185">
        <v>119</v>
      </c>
      <c r="B132" s="186" t="s">
        <v>258</v>
      </c>
      <c r="C132" s="208" t="s">
        <v>259</v>
      </c>
      <c r="D132" s="199">
        <v>63.58</v>
      </c>
      <c r="E132" s="200">
        <v>34.25</v>
      </c>
      <c r="F132" s="199">
        <v>55.89</v>
      </c>
      <c r="G132" s="200">
        <v>36.25</v>
      </c>
      <c r="H132" s="199">
        <v>41.45</v>
      </c>
      <c r="I132" s="200">
        <v>23.75</v>
      </c>
      <c r="J132" s="199">
        <v>62.37</v>
      </c>
      <c r="K132" s="200">
        <v>23.75</v>
      </c>
      <c r="L132" s="199">
        <v>47.53</v>
      </c>
      <c r="M132" s="200">
        <v>33.44</v>
      </c>
      <c r="N132" s="199">
        <v>64.510000000000005</v>
      </c>
      <c r="O132" s="200">
        <v>45.5</v>
      </c>
      <c r="P132" s="199">
        <v>58.68</v>
      </c>
      <c r="Q132" s="200">
        <v>42.5</v>
      </c>
      <c r="R132" s="199">
        <v>63.37</v>
      </c>
      <c r="S132" s="200">
        <v>46.5</v>
      </c>
      <c r="T132" s="190">
        <f t="shared" si="4"/>
        <v>35.7425</v>
      </c>
      <c r="U132" s="191">
        <v>57.172499999999999</v>
      </c>
      <c r="V132" s="190">
        <f t="shared" si="5"/>
        <v>-21.43</v>
      </c>
      <c r="W132" s="664"/>
      <c r="X132" s="205">
        <f t="shared" si="3"/>
        <v>57.172500000000007</v>
      </c>
    </row>
    <row r="133" spans="1:34">
      <c r="A133" s="177">
        <v>120</v>
      </c>
      <c r="B133" s="178" t="s">
        <v>169</v>
      </c>
      <c r="C133" s="212" t="s">
        <v>170</v>
      </c>
      <c r="D133" s="179">
        <v>63.91</v>
      </c>
      <c r="E133" s="180">
        <v>45.42</v>
      </c>
      <c r="F133" s="179">
        <v>66.64</v>
      </c>
      <c r="G133" s="180">
        <v>44.19</v>
      </c>
      <c r="H133" s="179">
        <v>68.64</v>
      </c>
      <c r="I133" s="180">
        <v>37.1</v>
      </c>
      <c r="J133" s="179">
        <v>59.77</v>
      </c>
      <c r="K133" s="180">
        <v>32.42</v>
      </c>
      <c r="L133" s="179">
        <v>61.82</v>
      </c>
      <c r="M133" s="180">
        <v>38.26</v>
      </c>
      <c r="N133" s="179">
        <v>72.75</v>
      </c>
      <c r="O133" s="180">
        <v>52.77</v>
      </c>
      <c r="P133" s="179">
        <v>60</v>
      </c>
      <c r="Q133" s="180">
        <v>54.35</v>
      </c>
      <c r="R133" s="179">
        <v>77.819999999999993</v>
      </c>
      <c r="S133" s="180">
        <v>55.23</v>
      </c>
      <c r="T133" s="181">
        <f t="shared" si="4"/>
        <v>44.967500000000001</v>
      </c>
      <c r="U133" s="182">
        <v>66.418749999999989</v>
      </c>
      <c r="V133" s="206">
        <f t="shared" si="5"/>
        <v>-21.451249999999987</v>
      </c>
      <c r="W133" s="664"/>
      <c r="X133" s="184">
        <f t="shared" si="3"/>
        <v>66.418749999999989</v>
      </c>
    </row>
    <row r="134" spans="1:34">
      <c r="A134" s="185">
        <v>121</v>
      </c>
      <c r="B134" s="186" t="s">
        <v>29</v>
      </c>
      <c r="C134" s="208" t="s">
        <v>30</v>
      </c>
      <c r="D134" s="199">
        <v>75</v>
      </c>
      <c r="E134" s="200">
        <v>52.2</v>
      </c>
      <c r="F134" s="199">
        <v>75.86</v>
      </c>
      <c r="G134" s="200">
        <v>47.8</v>
      </c>
      <c r="H134" s="199">
        <v>66.430000000000007</v>
      </c>
      <c r="I134" s="200">
        <v>42.55</v>
      </c>
      <c r="J134" s="199">
        <v>85.71</v>
      </c>
      <c r="K134" s="200">
        <v>44</v>
      </c>
      <c r="L134" s="199">
        <v>64.459999999999994</v>
      </c>
      <c r="M134" s="200">
        <v>51.1</v>
      </c>
      <c r="N134" s="199">
        <v>78.66</v>
      </c>
      <c r="O134" s="200">
        <v>62.4</v>
      </c>
      <c r="P134" s="199">
        <v>66.069999999999993</v>
      </c>
      <c r="Q134" s="200">
        <v>59.5</v>
      </c>
      <c r="R134" s="199">
        <v>85.43</v>
      </c>
      <c r="S134" s="200">
        <v>66</v>
      </c>
      <c r="T134" s="190">
        <f t="shared" si="4"/>
        <v>53.193750000000001</v>
      </c>
      <c r="U134" s="191">
        <v>74.702500000000015</v>
      </c>
      <c r="V134" s="190">
        <f t="shared" si="5"/>
        <v>-21.508750000000013</v>
      </c>
      <c r="W134" s="664"/>
      <c r="X134" s="205">
        <f t="shared" si="3"/>
        <v>74.702500000000015</v>
      </c>
    </row>
    <row r="135" spans="1:34">
      <c r="A135" s="177">
        <v>122</v>
      </c>
      <c r="B135" s="178" t="s">
        <v>212</v>
      </c>
      <c r="C135" s="212" t="s">
        <v>213</v>
      </c>
      <c r="D135" s="179">
        <v>61.38</v>
      </c>
      <c r="E135" s="180">
        <v>45.25</v>
      </c>
      <c r="F135" s="179">
        <v>65.38</v>
      </c>
      <c r="G135" s="180">
        <v>38.56</v>
      </c>
      <c r="H135" s="179">
        <v>71.150000000000006</v>
      </c>
      <c r="I135" s="180">
        <v>32.270000000000003</v>
      </c>
      <c r="J135" s="179">
        <v>69.62</v>
      </c>
      <c r="K135" s="180">
        <v>33.130000000000003</v>
      </c>
      <c r="L135" s="179">
        <v>52.79</v>
      </c>
      <c r="M135" s="180">
        <v>36.840000000000003</v>
      </c>
      <c r="N135" s="179">
        <v>70.11</v>
      </c>
      <c r="O135" s="180">
        <v>51.38</v>
      </c>
      <c r="P135" s="179">
        <v>59.62</v>
      </c>
      <c r="Q135" s="180">
        <v>49.38</v>
      </c>
      <c r="R135" s="179">
        <v>66.31</v>
      </c>
      <c r="S135" s="180">
        <v>55.5</v>
      </c>
      <c r="T135" s="181">
        <f t="shared" si="4"/>
        <v>42.78875</v>
      </c>
      <c r="U135" s="182">
        <v>64.545000000000002</v>
      </c>
      <c r="V135" s="206">
        <f t="shared" si="5"/>
        <v>-21.756250000000001</v>
      </c>
      <c r="W135" s="664"/>
      <c r="X135" s="184">
        <f t="shared" si="3"/>
        <v>64.545000000000002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>
      <c r="A136" s="185">
        <v>123</v>
      </c>
      <c r="B136" s="186" t="s">
        <v>59</v>
      </c>
      <c r="C136" s="208" t="s">
        <v>60</v>
      </c>
      <c r="D136" s="199">
        <v>66.91</v>
      </c>
      <c r="E136" s="200">
        <v>40.97</v>
      </c>
      <c r="F136" s="199">
        <v>82</v>
      </c>
      <c r="G136" s="200">
        <v>42.97</v>
      </c>
      <c r="H136" s="199">
        <v>75.680000000000007</v>
      </c>
      <c r="I136" s="200">
        <v>44.17</v>
      </c>
      <c r="J136" s="199">
        <v>68.180000000000007</v>
      </c>
      <c r="K136" s="200">
        <v>29.09</v>
      </c>
      <c r="L136" s="199">
        <v>65.91</v>
      </c>
      <c r="M136" s="200">
        <v>35.79</v>
      </c>
      <c r="N136" s="199">
        <v>78.39</v>
      </c>
      <c r="O136" s="200">
        <v>54.55</v>
      </c>
      <c r="P136" s="199">
        <v>62.95</v>
      </c>
      <c r="Q136" s="200">
        <v>52.88</v>
      </c>
      <c r="R136" s="199">
        <v>72.180000000000007</v>
      </c>
      <c r="S136" s="200">
        <v>53.33</v>
      </c>
      <c r="T136" s="190">
        <f t="shared" si="4"/>
        <v>44.21875</v>
      </c>
      <c r="U136" s="191">
        <v>71.525000000000006</v>
      </c>
      <c r="V136" s="190">
        <f t="shared" si="5"/>
        <v>-27.306250000000006</v>
      </c>
      <c r="W136" s="664"/>
      <c r="X136" s="205">
        <f t="shared" si="3"/>
        <v>71.524999999999991</v>
      </c>
    </row>
    <row r="137" spans="1:34">
      <c r="A137" s="215">
        <v>124</v>
      </c>
      <c r="B137" s="216" t="s">
        <v>198</v>
      </c>
      <c r="C137" s="670" t="s">
        <v>199</v>
      </c>
      <c r="D137" s="217">
        <v>65.08</v>
      </c>
      <c r="E137" s="218">
        <v>35.4</v>
      </c>
      <c r="F137" s="217">
        <v>61.54</v>
      </c>
      <c r="G137" s="218">
        <v>37.200000000000003</v>
      </c>
      <c r="H137" s="217">
        <v>63.46</v>
      </c>
      <c r="I137" s="218">
        <v>27.25</v>
      </c>
      <c r="J137" s="217">
        <v>75.77</v>
      </c>
      <c r="K137" s="218">
        <v>22.5</v>
      </c>
      <c r="L137" s="217">
        <v>51.54</v>
      </c>
      <c r="M137" s="218">
        <v>32.049999999999997</v>
      </c>
      <c r="N137" s="217">
        <v>74.75</v>
      </c>
      <c r="O137" s="218">
        <v>48</v>
      </c>
      <c r="P137" s="217">
        <v>66.92</v>
      </c>
      <c r="Q137" s="218">
        <v>54.5</v>
      </c>
      <c r="R137" s="217">
        <v>73.849999999999994</v>
      </c>
      <c r="S137" s="218">
        <v>50.4</v>
      </c>
      <c r="T137" s="181">
        <f t="shared" si="4"/>
        <v>38.412499999999994</v>
      </c>
      <c r="U137" s="219">
        <v>66.613749999999996</v>
      </c>
      <c r="V137" s="206">
        <f t="shared" si="5"/>
        <v>-28.201250000000002</v>
      </c>
      <c r="W137" s="664"/>
      <c r="X137" s="184">
        <f t="shared" si="3"/>
        <v>66.61375000000001</v>
      </c>
    </row>
    <row r="138" spans="1:34">
      <c r="A138" s="220">
        <v>125</v>
      </c>
      <c r="B138" s="221" t="s">
        <v>270</v>
      </c>
      <c r="C138" s="671" t="s">
        <v>271</v>
      </c>
      <c r="D138" s="222">
        <v>62.67</v>
      </c>
      <c r="E138" s="223"/>
      <c r="F138" s="222">
        <v>80.67</v>
      </c>
      <c r="G138" s="223"/>
      <c r="H138" s="222">
        <v>38.33</v>
      </c>
      <c r="I138" s="223"/>
      <c r="J138" s="222">
        <v>76.67</v>
      </c>
      <c r="K138" s="223"/>
      <c r="L138" s="222">
        <v>50</v>
      </c>
      <c r="M138" s="223"/>
      <c r="N138" s="222">
        <v>52.27</v>
      </c>
      <c r="O138" s="223"/>
      <c r="P138" s="222">
        <v>43.33</v>
      </c>
      <c r="Q138" s="223"/>
      <c r="R138" s="222">
        <v>45.33</v>
      </c>
      <c r="S138" s="223"/>
      <c r="T138" s="224">
        <f t="shared" si="4"/>
        <v>0</v>
      </c>
      <c r="U138" s="225">
        <v>56.158749999999991</v>
      </c>
      <c r="V138" s="226"/>
      <c r="W138" s="663"/>
      <c r="X138" s="205">
        <f t="shared" si="3"/>
        <v>56.158749999999998</v>
      </c>
    </row>
    <row r="139" spans="1:34">
      <c r="A139" s="227">
        <v>126</v>
      </c>
      <c r="B139" s="221" t="s">
        <v>276</v>
      </c>
      <c r="C139" s="671" t="s">
        <v>277</v>
      </c>
      <c r="D139" s="222">
        <v>52</v>
      </c>
      <c r="E139" s="223"/>
      <c r="F139" s="222">
        <v>49</v>
      </c>
      <c r="G139" s="223"/>
      <c r="H139" s="222">
        <v>25</v>
      </c>
      <c r="I139" s="223"/>
      <c r="J139" s="222">
        <v>42.5</v>
      </c>
      <c r="K139" s="223"/>
      <c r="L139" s="222">
        <v>38.75</v>
      </c>
      <c r="M139" s="223"/>
      <c r="N139" s="222">
        <v>59</v>
      </c>
      <c r="O139" s="223"/>
      <c r="P139" s="222">
        <v>42.5</v>
      </c>
      <c r="Q139" s="223"/>
      <c r="R139" s="222">
        <v>48</v>
      </c>
      <c r="S139" s="223"/>
      <c r="T139" s="224">
        <f t="shared" si="4"/>
        <v>0</v>
      </c>
      <c r="U139" s="225">
        <v>44.59375</v>
      </c>
      <c r="V139" s="226"/>
      <c r="W139" s="663"/>
      <c r="X139" s="205">
        <f t="shared" ref="X139:X141" si="6">SUM(D139+F139+H139+J139+L139+N139+P139+R139)/8</f>
        <v>44.59375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>
      <c r="A140" s="227">
        <v>127</v>
      </c>
      <c r="B140" s="221" t="s">
        <v>274</v>
      </c>
      <c r="C140" s="671" t="s">
        <v>275</v>
      </c>
      <c r="D140" s="222">
        <v>37.4</v>
      </c>
      <c r="E140" s="223"/>
      <c r="F140" s="222">
        <v>32.6</v>
      </c>
      <c r="G140" s="223"/>
      <c r="H140" s="222">
        <v>24</v>
      </c>
      <c r="I140" s="223"/>
      <c r="J140" s="222">
        <v>29</v>
      </c>
      <c r="K140" s="223"/>
      <c r="L140" s="222">
        <v>32.5</v>
      </c>
      <c r="M140" s="223"/>
      <c r="N140" s="222">
        <v>42.03</v>
      </c>
      <c r="O140" s="223"/>
      <c r="P140" s="222">
        <v>33.5</v>
      </c>
      <c r="Q140" s="223"/>
      <c r="R140" s="222">
        <v>36.4</v>
      </c>
      <c r="S140" s="223"/>
      <c r="T140" s="224">
        <f t="shared" ref="T140:T141" si="7">SUM(E140+G140+I140+K140+M140+O140+Q140+S140)/8</f>
        <v>0</v>
      </c>
      <c r="U140" s="225">
        <v>33.428750000000001</v>
      </c>
      <c r="V140" s="226"/>
      <c r="W140" s="663"/>
      <c r="X140" s="205">
        <f t="shared" si="6"/>
        <v>33.428750000000001</v>
      </c>
    </row>
    <row r="141" spans="1:34" s="101" customFormat="1">
      <c r="A141" s="228">
        <v>128</v>
      </c>
      <c r="B141" s="229" t="s">
        <v>272</v>
      </c>
      <c r="C141" s="672" t="s">
        <v>273</v>
      </c>
      <c r="D141" s="230">
        <v>62</v>
      </c>
      <c r="E141" s="231"/>
      <c r="F141" s="230">
        <v>69.2</v>
      </c>
      <c r="G141" s="231"/>
      <c r="H141" s="230">
        <v>73</v>
      </c>
      <c r="I141" s="231"/>
      <c r="J141" s="230">
        <v>67</v>
      </c>
      <c r="K141" s="231"/>
      <c r="L141" s="230">
        <v>57</v>
      </c>
      <c r="M141" s="231"/>
      <c r="N141" s="230">
        <v>72.36</v>
      </c>
      <c r="O141" s="231"/>
      <c r="P141" s="230">
        <v>63</v>
      </c>
      <c r="Q141" s="231"/>
      <c r="R141" s="230">
        <v>75.2</v>
      </c>
      <c r="S141" s="231"/>
      <c r="T141" s="232">
        <f t="shared" si="7"/>
        <v>0</v>
      </c>
      <c r="U141" s="233">
        <v>67.344999999999999</v>
      </c>
      <c r="V141" s="234"/>
      <c r="W141" s="663"/>
      <c r="X141" s="205">
        <f t="shared" si="6"/>
        <v>67.344999999999999</v>
      </c>
    </row>
    <row r="148" spans="1:34" s="113" customFormat="1">
      <c r="A148" s="12"/>
      <c r="B148" s="108"/>
      <c r="C148" s="12"/>
      <c r="D148" s="109"/>
      <c r="E148" s="110"/>
      <c r="F148" s="109"/>
      <c r="G148" s="110"/>
      <c r="H148" s="109"/>
      <c r="I148" s="110"/>
      <c r="J148" s="109"/>
      <c r="K148" s="110"/>
      <c r="L148" s="109"/>
      <c r="M148" s="110"/>
      <c r="N148" s="109"/>
      <c r="O148" s="110"/>
      <c r="P148" s="109"/>
      <c r="Q148" s="110"/>
      <c r="R148" s="109"/>
      <c r="S148" s="110"/>
      <c r="T148" s="235"/>
      <c r="U148" s="236"/>
      <c r="V148" s="110"/>
      <c r="W148" s="659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</row>
    <row r="149" spans="1:34" s="113" customFormat="1">
      <c r="A149" s="12"/>
      <c r="B149" s="108"/>
      <c r="C149" s="12"/>
      <c r="D149" s="109"/>
      <c r="E149" s="110"/>
      <c r="F149" s="109"/>
      <c r="G149" s="110"/>
      <c r="H149" s="109"/>
      <c r="I149" s="110"/>
      <c r="J149" s="109"/>
      <c r="K149" s="110"/>
      <c r="L149" s="109"/>
      <c r="M149" s="110"/>
      <c r="N149" s="109"/>
      <c r="O149" s="110"/>
      <c r="P149" s="109"/>
      <c r="Q149" s="110"/>
      <c r="R149" s="109"/>
      <c r="S149" s="110"/>
      <c r="T149" s="235"/>
      <c r="U149" s="236"/>
      <c r="V149" s="110"/>
      <c r="W149" s="659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</row>
    <row r="150" spans="1:34" s="113" customFormat="1">
      <c r="A150" s="12"/>
      <c r="B150" s="108"/>
      <c r="C150" s="12"/>
      <c r="D150" s="109"/>
      <c r="E150" s="110"/>
      <c r="F150" s="109"/>
      <c r="G150" s="110"/>
      <c r="H150" s="109"/>
      <c r="I150" s="110"/>
      <c r="J150" s="109"/>
      <c r="K150" s="110"/>
      <c r="L150" s="109"/>
      <c r="M150" s="110"/>
      <c r="N150" s="109"/>
      <c r="O150" s="110"/>
      <c r="P150" s="109"/>
      <c r="Q150" s="110"/>
      <c r="R150" s="109"/>
      <c r="S150" s="110"/>
      <c r="T150" s="235"/>
      <c r="U150" s="236"/>
      <c r="V150" s="110"/>
      <c r="W150" s="659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</row>
    <row r="151" spans="1:34" s="113" customFormat="1">
      <c r="A151" s="12"/>
      <c r="B151" s="108"/>
      <c r="C151" s="12"/>
      <c r="D151" s="109"/>
      <c r="E151" s="110"/>
      <c r="F151" s="109"/>
      <c r="G151" s="110"/>
      <c r="H151" s="109"/>
      <c r="I151" s="110"/>
      <c r="J151" s="109"/>
      <c r="K151" s="110"/>
      <c r="L151" s="109"/>
      <c r="M151" s="110"/>
      <c r="N151" s="109"/>
      <c r="O151" s="110"/>
      <c r="P151" s="109"/>
      <c r="Q151" s="110"/>
      <c r="R151" s="109"/>
      <c r="S151" s="110"/>
      <c r="T151" s="235"/>
      <c r="U151" s="236"/>
      <c r="V151" s="110"/>
      <c r="W151" s="659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</row>
    <row r="152" spans="1:34" s="113" customFormat="1">
      <c r="A152" s="12"/>
      <c r="B152" s="108"/>
      <c r="C152" s="12"/>
      <c r="D152" s="109"/>
      <c r="E152" s="110"/>
      <c r="F152" s="109"/>
      <c r="G152" s="110"/>
      <c r="H152" s="109"/>
      <c r="I152" s="110"/>
      <c r="J152" s="109"/>
      <c r="K152" s="110"/>
      <c r="L152" s="109"/>
      <c r="M152" s="110"/>
      <c r="N152" s="109"/>
      <c r="O152" s="110"/>
      <c r="P152" s="109"/>
      <c r="Q152" s="110"/>
      <c r="R152" s="109"/>
      <c r="S152" s="110"/>
      <c r="T152" s="235"/>
      <c r="U152" s="236"/>
      <c r="V152" s="110"/>
      <c r="W152" s="659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</row>
    <row r="153" spans="1:34" s="113" customFormat="1">
      <c r="A153" s="12"/>
      <c r="B153" s="108"/>
      <c r="C153" s="12"/>
      <c r="D153" s="109"/>
      <c r="E153" s="110"/>
      <c r="F153" s="109"/>
      <c r="G153" s="110"/>
      <c r="H153" s="109"/>
      <c r="I153" s="110"/>
      <c r="J153" s="109"/>
      <c r="K153" s="110"/>
      <c r="L153" s="109"/>
      <c r="M153" s="110"/>
      <c r="N153" s="109"/>
      <c r="O153" s="110"/>
      <c r="P153" s="109"/>
      <c r="Q153" s="110"/>
      <c r="R153" s="109"/>
      <c r="S153" s="110"/>
      <c r="T153" s="235"/>
      <c r="U153" s="236"/>
      <c r="V153" s="110"/>
      <c r="W153" s="659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</row>
    <row r="154" spans="1:34" s="113" customFormat="1">
      <c r="A154" s="12"/>
      <c r="B154" s="108"/>
      <c r="C154" s="12"/>
      <c r="D154" s="109"/>
      <c r="E154" s="110"/>
      <c r="F154" s="109"/>
      <c r="G154" s="110"/>
      <c r="H154" s="109"/>
      <c r="I154" s="110"/>
      <c r="J154" s="109"/>
      <c r="K154" s="110"/>
      <c r="L154" s="109"/>
      <c r="M154" s="110"/>
      <c r="N154" s="109"/>
      <c r="O154" s="110"/>
      <c r="P154" s="109"/>
      <c r="Q154" s="110"/>
      <c r="R154" s="109"/>
      <c r="S154" s="110"/>
      <c r="T154" s="235"/>
      <c r="U154" s="236"/>
      <c r="V154" s="110"/>
      <c r="W154" s="659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</row>
    <row r="155" spans="1:34" s="113" customFormat="1">
      <c r="A155" s="12"/>
      <c r="B155" s="108"/>
      <c r="C155" s="12"/>
      <c r="D155" s="109"/>
      <c r="E155" s="110"/>
      <c r="F155" s="109"/>
      <c r="G155" s="110"/>
      <c r="H155" s="109"/>
      <c r="I155" s="110"/>
      <c r="J155" s="109"/>
      <c r="K155" s="110"/>
      <c r="L155" s="109"/>
      <c r="M155" s="110"/>
      <c r="N155" s="109"/>
      <c r="O155" s="110"/>
      <c r="P155" s="109"/>
      <c r="Q155" s="110"/>
      <c r="R155" s="109"/>
      <c r="S155" s="110"/>
      <c r="T155" s="235"/>
      <c r="U155" s="236"/>
      <c r="V155" s="110"/>
      <c r="W155" s="659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</row>
    <row r="156" spans="1:34" s="113" customFormat="1">
      <c r="A156" s="12"/>
      <c r="B156" s="108"/>
      <c r="C156" s="12"/>
      <c r="D156" s="109"/>
      <c r="E156" s="110"/>
      <c r="F156" s="109"/>
      <c r="G156" s="110"/>
      <c r="H156" s="109"/>
      <c r="I156" s="110"/>
      <c r="J156" s="109"/>
      <c r="K156" s="110"/>
      <c r="L156" s="109"/>
      <c r="M156" s="110"/>
      <c r="N156" s="109"/>
      <c r="O156" s="110"/>
      <c r="P156" s="109"/>
      <c r="Q156" s="110"/>
      <c r="R156" s="109"/>
      <c r="S156" s="110"/>
      <c r="T156" s="235"/>
      <c r="U156" s="236"/>
      <c r="V156" s="110"/>
      <c r="W156" s="659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</row>
    <row r="157" spans="1:34" s="113" customFormat="1">
      <c r="A157" s="12"/>
      <c r="B157" s="108"/>
      <c r="C157" s="12"/>
      <c r="D157" s="109"/>
      <c r="E157" s="110"/>
      <c r="F157" s="109"/>
      <c r="G157" s="110"/>
      <c r="H157" s="109"/>
      <c r="I157" s="110"/>
      <c r="J157" s="109"/>
      <c r="K157" s="110"/>
      <c r="L157" s="109"/>
      <c r="M157" s="110"/>
      <c r="N157" s="109"/>
      <c r="O157" s="110"/>
      <c r="P157" s="109"/>
      <c r="Q157" s="110"/>
      <c r="R157" s="109"/>
      <c r="S157" s="110"/>
      <c r="T157" s="235"/>
      <c r="U157" s="236"/>
      <c r="V157" s="110"/>
      <c r="W157" s="659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</row>
  </sheetData>
  <mergeCells count="16">
    <mergeCell ref="A10:C10"/>
    <mergeCell ref="A1:V1"/>
    <mergeCell ref="A2:V2"/>
    <mergeCell ref="A3:V3"/>
    <mergeCell ref="C5:C7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8:C8"/>
    <mergeCell ref="A9:C9"/>
  </mergeCells>
  <pageMargins left="0" right="0" top="0.94488188976377963" bottom="0.31496062992125984" header="0.31496062992125984" footer="0.31496062992125984"/>
  <pageSetup paperSize="9" scale="9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57"/>
  <sheetViews>
    <sheetView view="pageBreakPreview" topLeftCell="Y1" zoomScaleNormal="110" zoomScaleSheetLayoutView="100" workbookViewId="0">
      <pane ySplit="10" topLeftCell="A107" activePane="bottomLeft" state="frozen"/>
      <selection pane="bottomLeft" activeCell="AL4" sqref="AL1:AL1048576"/>
    </sheetView>
  </sheetViews>
  <sheetFormatPr defaultRowHeight="18.75"/>
  <cols>
    <col min="1" max="1" width="3.25" style="12" customWidth="1"/>
    <col min="2" max="2" width="0.125" style="108" hidden="1" customWidth="1"/>
    <col min="3" max="3" width="11.25" style="12" customWidth="1"/>
    <col min="4" max="4" width="4.25" style="109" customWidth="1"/>
    <col min="5" max="5" width="5.25" style="110" bestFit="1" customWidth="1"/>
    <col min="6" max="6" width="4.125" style="111" customWidth="1"/>
    <col min="7" max="7" width="3.375" style="12" customWidth="1"/>
    <col min="8" max="8" width="12.125" style="12" customWidth="1"/>
    <col min="9" max="9" width="4.25" style="109" customWidth="1"/>
    <col min="10" max="10" width="4.75" style="110" customWidth="1"/>
    <col min="11" max="11" width="4.25" style="112" customWidth="1"/>
    <col min="12" max="12" width="3.5" style="12" customWidth="1"/>
    <col min="13" max="13" width="12" style="12" customWidth="1"/>
    <col min="14" max="14" width="4.125" style="109" customWidth="1"/>
    <col min="15" max="15" width="5.25" style="110" bestFit="1" customWidth="1"/>
    <col min="16" max="16" width="4.125" style="112" customWidth="1"/>
    <col min="17" max="17" width="3.75" style="12" customWidth="1"/>
    <col min="18" max="18" width="11.75" style="12" customWidth="1"/>
    <col min="19" max="19" width="4.375" style="109" customWidth="1"/>
    <col min="20" max="20" width="4.875" style="110" customWidth="1"/>
    <col min="21" max="21" width="4.375" style="112" customWidth="1"/>
    <col min="22" max="22" width="3.875" style="12" customWidth="1"/>
    <col min="23" max="23" width="11.75" style="12" customWidth="1"/>
    <col min="24" max="24" width="4.25" style="109" customWidth="1"/>
    <col min="25" max="25" width="4.625" style="110" customWidth="1"/>
    <col min="26" max="26" width="4.5" style="112" customWidth="1"/>
    <col min="27" max="27" width="4" style="12" customWidth="1"/>
    <col min="28" max="28" width="14.5" style="12" customWidth="1"/>
    <col min="29" max="29" width="5" style="109" customWidth="1"/>
    <col min="30" max="30" width="5" style="110" customWidth="1"/>
    <col min="31" max="31" width="4.375" style="111" customWidth="1"/>
    <col min="32" max="32" width="4.875" style="12" customWidth="1"/>
    <col min="33" max="33" width="16.25" style="12" customWidth="1"/>
    <col min="34" max="34" width="5" style="109" customWidth="1"/>
    <col min="35" max="35" width="4.875" style="110" customWidth="1"/>
    <col min="36" max="36" width="4.25" style="112" customWidth="1"/>
    <col min="37" max="37" width="4.625" style="12" customWidth="1"/>
    <col min="38" max="38" width="15" style="12" customWidth="1"/>
    <col min="39" max="39" width="5.25" style="109" bestFit="1" customWidth="1"/>
    <col min="40" max="40" width="5.25" style="110" bestFit="1" customWidth="1"/>
    <col min="41" max="41" width="4.5" style="111" customWidth="1"/>
    <col min="42" max="47" width="5.625" style="12" customWidth="1"/>
    <col min="48" max="16384" width="9" style="12"/>
  </cols>
  <sheetData>
    <row r="1" spans="1:53" s="2" customFormat="1" ht="21" customHeight="1">
      <c r="A1" s="861" t="s">
        <v>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 t="s">
        <v>0</v>
      </c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861"/>
      <c r="AN1" s="861"/>
      <c r="AO1" s="86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2" customFormat="1" ht="21" customHeight="1">
      <c r="A2" s="861" t="s">
        <v>1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 t="s">
        <v>1</v>
      </c>
      <c r="AB2" s="861"/>
      <c r="AC2" s="861"/>
      <c r="AD2" s="861"/>
      <c r="AE2" s="861"/>
      <c r="AF2" s="861"/>
      <c r="AG2" s="861"/>
      <c r="AH2" s="861"/>
      <c r="AI2" s="861"/>
      <c r="AJ2" s="861"/>
      <c r="AK2" s="861"/>
      <c r="AL2" s="861"/>
      <c r="AM2" s="861"/>
      <c r="AN2" s="861"/>
      <c r="AO2" s="86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1" customHeight="1">
      <c r="A3" s="862" t="s">
        <v>2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 t="s">
        <v>2</v>
      </c>
      <c r="AB3" s="862"/>
      <c r="AC3" s="862"/>
      <c r="AD3" s="862"/>
      <c r="AE3" s="862"/>
      <c r="AF3" s="862"/>
      <c r="AG3" s="862"/>
      <c r="AH3" s="862"/>
      <c r="AI3" s="862"/>
      <c r="AJ3" s="862"/>
      <c r="AK3" s="862"/>
      <c r="AL3" s="862"/>
      <c r="AM3" s="862"/>
      <c r="AN3" s="862"/>
      <c r="AO3" s="862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3.5" hidden="1" customHeight="1">
      <c r="A4" s="5"/>
      <c r="B4" s="6"/>
      <c r="C4" s="5"/>
      <c r="D4" s="7"/>
      <c r="E4" s="8"/>
      <c r="F4" s="9"/>
      <c r="G4" s="5"/>
      <c r="H4" s="5"/>
      <c r="I4" s="7"/>
      <c r="J4" s="8"/>
      <c r="K4" s="10"/>
      <c r="L4" s="5"/>
      <c r="M4" s="5"/>
      <c r="N4" s="7"/>
      <c r="O4" s="8"/>
      <c r="P4" s="10"/>
      <c r="Q4" s="5"/>
      <c r="R4" s="5"/>
      <c r="S4" s="7"/>
      <c r="T4" s="8"/>
      <c r="U4" s="10"/>
      <c r="V4" s="5"/>
      <c r="W4" s="5"/>
      <c r="X4" s="7"/>
      <c r="Y4" s="8"/>
      <c r="Z4" s="10"/>
      <c r="AA4" s="5"/>
      <c r="AB4" s="5"/>
      <c r="AC4" s="7"/>
      <c r="AD4" s="8"/>
      <c r="AE4" s="9"/>
      <c r="AF4" s="5"/>
      <c r="AG4" s="5"/>
      <c r="AH4" s="7"/>
      <c r="AI4" s="8"/>
      <c r="AJ4" s="10"/>
      <c r="AK4" s="5"/>
      <c r="AL4" s="5"/>
      <c r="AM4" s="7"/>
      <c r="AN4" s="8"/>
      <c r="AO4" s="11"/>
    </row>
    <row r="5" spans="1:53">
      <c r="A5" s="13" t="s">
        <v>3</v>
      </c>
      <c r="B5" s="14"/>
      <c r="C5" s="913" t="s">
        <v>4</v>
      </c>
      <c r="D5" s="920" t="s">
        <v>5</v>
      </c>
      <c r="E5" s="921"/>
      <c r="F5" s="15" t="s">
        <v>6</v>
      </c>
      <c r="G5" s="13" t="s">
        <v>3</v>
      </c>
      <c r="H5" s="913" t="s">
        <v>4</v>
      </c>
      <c r="I5" s="915" t="s">
        <v>7</v>
      </c>
      <c r="J5" s="916"/>
      <c r="K5" s="17" t="s">
        <v>6</v>
      </c>
      <c r="L5" s="13" t="s">
        <v>3</v>
      </c>
      <c r="M5" s="913" t="s">
        <v>4</v>
      </c>
      <c r="N5" s="917" t="s">
        <v>8</v>
      </c>
      <c r="O5" s="918"/>
      <c r="P5" s="17" t="s">
        <v>6</v>
      </c>
      <c r="Q5" s="13" t="s">
        <v>3</v>
      </c>
      <c r="R5" s="913" t="s">
        <v>4</v>
      </c>
      <c r="S5" s="915" t="s">
        <v>9</v>
      </c>
      <c r="T5" s="916"/>
      <c r="U5" s="17" t="s">
        <v>6</v>
      </c>
      <c r="V5" s="13" t="s">
        <v>3</v>
      </c>
      <c r="W5" s="913" t="s">
        <v>4</v>
      </c>
      <c r="X5" s="917" t="s">
        <v>10</v>
      </c>
      <c r="Y5" s="918"/>
      <c r="Z5" s="18" t="s">
        <v>6</v>
      </c>
      <c r="AA5" s="13" t="s">
        <v>3</v>
      </c>
      <c r="AB5" s="913" t="s">
        <v>4</v>
      </c>
      <c r="AC5" s="911" t="s">
        <v>11</v>
      </c>
      <c r="AD5" s="912"/>
      <c r="AE5" s="15" t="s">
        <v>6</v>
      </c>
      <c r="AF5" s="13" t="s">
        <v>3</v>
      </c>
      <c r="AG5" s="913" t="s">
        <v>4</v>
      </c>
      <c r="AH5" s="917" t="s">
        <v>12</v>
      </c>
      <c r="AI5" s="918"/>
      <c r="AJ5" s="17" t="s">
        <v>6</v>
      </c>
      <c r="AK5" s="13" t="s">
        <v>3</v>
      </c>
      <c r="AL5" s="913" t="s">
        <v>4</v>
      </c>
      <c r="AM5" s="915" t="s">
        <v>13</v>
      </c>
      <c r="AN5" s="916"/>
      <c r="AO5" s="19" t="s">
        <v>6</v>
      </c>
    </row>
    <row r="6" spans="1:53">
      <c r="A6" s="20" t="s">
        <v>14</v>
      </c>
      <c r="B6" s="21" t="s">
        <v>15</v>
      </c>
      <c r="C6" s="919"/>
      <c r="D6" s="22" t="s">
        <v>16</v>
      </c>
      <c r="E6" s="23" t="s">
        <v>17</v>
      </c>
      <c r="F6" s="24" t="s">
        <v>18</v>
      </c>
      <c r="G6" s="20" t="s">
        <v>14</v>
      </c>
      <c r="H6" s="919"/>
      <c r="I6" s="22" t="s">
        <v>16</v>
      </c>
      <c r="J6" s="23" t="s">
        <v>17</v>
      </c>
      <c r="K6" s="25" t="s">
        <v>18</v>
      </c>
      <c r="L6" s="20" t="s">
        <v>14</v>
      </c>
      <c r="M6" s="919"/>
      <c r="N6" s="22" t="s">
        <v>16</v>
      </c>
      <c r="O6" s="23" t="s">
        <v>17</v>
      </c>
      <c r="P6" s="25" t="s">
        <v>18</v>
      </c>
      <c r="Q6" s="20" t="s">
        <v>14</v>
      </c>
      <c r="R6" s="914"/>
      <c r="S6" s="22" t="s">
        <v>16</v>
      </c>
      <c r="T6" s="23" t="s">
        <v>17</v>
      </c>
      <c r="U6" s="25" t="s">
        <v>18</v>
      </c>
      <c r="V6" s="20" t="s">
        <v>14</v>
      </c>
      <c r="W6" s="914"/>
      <c r="X6" s="22" t="s">
        <v>16</v>
      </c>
      <c r="Y6" s="23" t="s">
        <v>17</v>
      </c>
      <c r="Z6" s="25" t="s">
        <v>18</v>
      </c>
      <c r="AA6" s="20" t="s">
        <v>14</v>
      </c>
      <c r="AB6" s="914"/>
      <c r="AC6" s="22" t="s">
        <v>16</v>
      </c>
      <c r="AD6" s="23" t="s">
        <v>17</v>
      </c>
      <c r="AE6" s="24" t="s">
        <v>18</v>
      </c>
      <c r="AF6" s="20" t="s">
        <v>14</v>
      </c>
      <c r="AG6" s="914"/>
      <c r="AH6" s="22" t="s">
        <v>16</v>
      </c>
      <c r="AI6" s="23" t="s">
        <v>17</v>
      </c>
      <c r="AJ6" s="25" t="s">
        <v>18</v>
      </c>
      <c r="AK6" s="20" t="s">
        <v>14</v>
      </c>
      <c r="AL6" s="914"/>
      <c r="AM6" s="22" t="s">
        <v>16</v>
      </c>
      <c r="AN6" s="23" t="s">
        <v>17</v>
      </c>
      <c r="AO6" s="24" t="s">
        <v>18</v>
      </c>
    </row>
    <row r="7" spans="1:53" ht="18.75" hidden="1" customHeight="1">
      <c r="A7" s="26"/>
      <c r="B7" s="16"/>
      <c r="C7" s="27"/>
      <c r="D7" s="28">
        <v>2554</v>
      </c>
      <c r="E7" s="28"/>
      <c r="F7" s="29"/>
      <c r="G7" s="26"/>
      <c r="H7" s="27"/>
      <c r="I7" s="28">
        <v>2554</v>
      </c>
      <c r="J7" s="28"/>
      <c r="K7" s="30"/>
      <c r="L7" s="26"/>
      <c r="M7" s="27"/>
      <c r="N7" s="28">
        <v>2554</v>
      </c>
      <c r="O7" s="28"/>
      <c r="P7" s="30"/>
      <c r="Q7" s="31"/>
      <c r="R7" s="32"/>
      <c r="S7" s="28">
        <v>2554</v>
      </c>
      <c r="T7" s="28"/>
      <c r="U7" s="30"/>
      <c r="V7" s="31"/>
      <c r="W7" s="32"/>
      <c r="X7" s="28">
        <v>2554</v>
      </c>
      <c r="Y7" s="28"/>
      <c r="Z7" s="30"/>
      <c r="AA7" s="31"/>
      <c r="AB7" s="32"/>
      <c r="AC7" s="28">
        <v>2554</v>
      </c>
      <c r="AD7" s="28"/>
      <c r="AE7" s="29"/>
      <c r="AF7" s="31"/>
      <c r="AG7" s="32"/>
      <c r="AH7" s="28">
        <v>2554</v>
      </c>
      <c r="AI7" s="28"/>
      <c r="AJ7" s="30"/>
      <c r="AK7" s="31"/>
      <c r="AL7" s="32"/>
      <c r="AM7" s="28">
        <v>2554</v>
      </c>
      <c r="AN7" s="28"/>
      <c r="AO7" s="29"/>
    </row>
    <row r="8" spans="1:53" s="41" customFormat="1" ht="18.75" hidden="1" customHeight="1">
      <c r="A8" s="33" t="s">
        <v>19</v>
      </c>
      <c r="B8" s="33"/>
      <c r="C8" s="33"/>
      <c r="D8" s="34"/>
      <c r="E8" s="35"/>
      <c r="F8" s="36"/>
      <c r="G8" s="33" t="s">
        <v>19</v>
      </c>
      <c r="H8" s="33"/>
      <c r="I8" s="34"/>
      <c r="J8" s="35"/>
      <c r="K8" s="37"/>
      <c r="L8" s="33" t="s">
        <v>19</v>
      </c>
      <c r="M8" s="33"/>
      <c r="N8" s="34"/>
      <c r="O8" s="35"/>
      <c r="P8" s="37"/>
      <c r="Q8" s="38" t="s">
        <v>19</v>
      </c>
      <c r="R8" s="39"/>
      <c r="S8" s="34"/>
      <c r="T8" s="35"/>
      <c r="U8" s="37"/>
      <c r="V8" s="38" t="s">
        <v>19</v>
      </c>
      <c r="W8" s="39"/>
      <c r="X8" s="34"/>
      <c r="Y8" s="35"/>
      <c r="Z8" s="37"/>
      <c r="AA8" s="38" t="s">
        <v>19</v>
      </c>
      <c r="AB8" s="39"/>
      <c r="AC8" s="34"/>
      <c r="AD8" s="35"/>
      <c r="AE8" s="36"/>
      <c r="AF8" s="38" t="s">
        <v>19</v>
      </c>
      <c r="AG8" s="39"/>
      <c r="AH8" s="34"/>
      <c r="AI8" s="35"/>
      <c r="AJ8" s="37"/>
      <c r="AK8" s="38" t="s">
        <v>19</v>
      </c>
      <c r="AL8" s="39"/>
      <c r="AM8" s="34"/>
      <c r="AN8" s="35"/>
      <c r="AO8" s="36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1:53" s="49" customFormat="1" ht="18.75" hidden="1" customHeight="1">
      <c r="A9" s="42" t="s">
        <v>20</v>
      </c>
      <c r="B9" s="42"/>
      <c r="C9" s="42"/>
      <c r="D9" s="43"/>
      <c r="E9" s="44"/>
      <c r="F9" s="45"/>
      <c r="G9" s="42" t="s">
        <v>20</v>
      </c>
      <c r="H9" s="42"/>
      <c r="I9" s="43"/>
      <c r="J9" s="44"/>
      <c r="K9" s="46"/>
      <c r="L9" s="42" t="s">
        <v>20</v>
      </c>
      <c r="M9" s="42"/>
      <c r="N9" s="43"/>
      <c r="O9" s="44"/>
      <c r="P9" s="46"/>
      <c r="Q9" s="47" t="s">
        <v>20</v>
      </c>
      <c r="R9" s="48"/>
      <c r="S9" s="43"/>
      <c r="T9" s="44"/>
      <c r="U9" s="46"/>
      <c r="V9" s="47" t="s">
        <v>20</v>
      </c>
      <c r="W9" s="48"/>
      <c r="X9" s="43"/>
      <c r="Y9" s="44"/>
      <c r="Z9" s="46"/>
      <c r="AA9" s="47" t="s">
        <v>20</v>
      </c>
      <c r="AB9" s="48"/>
      <c r="AC9" s="43"/>
      <c r="AD9" s="44"/>
      <c r="AE9" s="45"/>
      <c r="AF9" s="47" t="s">
        <v>20</v>
      </c>
      <c r="AG9" s="48"/>
      <c r="AH9" s="43"/>
      <c r="AI9" s="44"/>
      <c r="AJ9" s="46"/>
      <c r="AK9" s="47" t="s">
        <v>20</v>
      </c>
      <c r="AL9" s="48"/>
      <c r="AM9" s="43"/>
      <c r="AN9" s="44"/>
      <c r="AO9" s="45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1:53" s="57" customFormat="1" ht="18.75" hidden="1" customHeight="1">
      <c r="A10" s="50" t="s">
        <v>21</v>
      </c>
      <c r="B10" s="50"/>
      <c r="C10" s="50"/>
      <c r="D10" s="51"/>
      <c r="E10" s="52"/>
      <c r="F10" s="53"/>
      <c r="G10" s="50" t="s">
        <v>21</v>
      </c>
      <c r="H10" s="50"/>
      <c r="I10" s="51"/>
      <c r="J10" s="52"/>
      <c r="K10" s="54"/>
      <c r="L10" s="50" t="s">
        <v>21</v>
      </c>
      <c r="M10" s="50"/>
      <c r="N10" s="51"/>
      <c r="O10" s="52"/>
      <c r="P10" s="54"/>
      <c r="Q10" s="55" t="s">
        <v>21</v>
      </c>
      <c r="R10" s="56"/>
      <c r="S10" s="51"/>
      <c r="T10" s="52"/>
      <c r="U10" s="54"/>
      <c r="V10" s="55" t="s">
        <v>21</v>
      </c>
      <c r="W10" s="56"/>
      <c r="X10" s="51"/>
      <c r="Y10" s="52"/>
      <c r="Z10" s="54"/>
      <c r="AA10" s="55" t="s">
        <v>21</v>
      </c>
      <c r="AB10" s="56"/>
      <c r="AC10" s="51"/>
      <c r="AD10" s="52"/>
      <c r="AE10" s="53"/>
      <c r="AF10" s="55" t="s">
        <v>21</v>
      </c>
      <c r="AG10" s="56"/>
      <c r="AH10" s="51"/>
      <c r="AI10" s="52"/>
      <c r="AJ10" s="54"/>
      <c r="AK10" s="55" t="s">
        <v>21</v>
      </c>
      <c r="AL10" s="56"/>
      <c r="AM10" s="51"/>
      <c r="AN10" s="52"/>
      <c r="AO10" s="53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1:53" s="66" customFormat="1">
      <c r="A11" s="58"/>
      <c r="B11" s="59"/>
      <c r="C11" s="58" t="s">
        <v>21</v>
      </c>
      <c r="D11" s="60">
        <v>50.04</v>
      </c>
      <c r="E11" s="58">
        <v>45.68</v>
      </c>
      <c r="F11" s="61">
        <f>E11-D11</f>
        <v>-4.3599999999999994</v>
      </c>
      <c r="G11" s="58"/>
      <c r="H11" s="58" t="s">
        <v>21</v>
      </c>
      <c r="I11" s="60">
        <v>52.22</v>
      </c>
      <c r="J11" s="58">
        <v>44.22</v>
      </c>
      <c r="K11" s="62">
        <f>J11-I11</f>
        <v>-8</v>
      </c>
      <c r="L11" s="58"/>
      <c r="M11" s="58" t="s">
        <v>21</v>
      </c>
      <c r="N11" s="60">
        <v>38.369999999999997</v>
      </c>
      <c r="O11" s="58">
        <v>36.99</v>
      </c>
      <c r="P11" s="63">
        <f>O11-N11</f>
        <v>-1.3799999999999955</v>
      </c>
      <c r="Q11" s="58"/>
      <c r="R11" s="58" t="s">
        <v>21</v>
      </c>
      <c r="S11" s="64">
        <v>52.4</v>
      </c>
      <c r="T11" s="65">
        <v>35.770000000000003</v>
      </c>
      <c r="U11" s="62">
        <f>T11-S11</f>
        <v>-16.629999999999995</v>
      </c>
      <c r="V11" s="58"/>
      <c r="W11" s="58" t="s">
        <v>21</v>
      </c>
      <c r="X11" s="60">
        <v>40.82</v>
      </c>
      <c r="Y11" s="58">
        <v>37.46</v>
      </c>
      <c r="Z11" s="63">
        <f>Y11-X11</f>
        <v>-3.3599999999999994</v>
      </c>
      <c r="AA11" s="58"/>
      <c r="AB11" s="58" t="s">
        <v>21</v>
      </c>
      <c r="AC11" s="60">
        <v>58.87</v>
      </c>
      <c r="AD11" s="58">
        <v>54.84</v>
      </c>
      <c r="AE11" s="61">
        <f>AD11-AC11</f>
        <v>-4.029999999999994</v>
      </c>
      <c r="AF11" s="58"/>
      <c r="AG11" s="58" t="s">
        <v>21</v>
      </c>
      <c r="AH11" s="60">
        <v>46.75</v>
      </c>
      <c r="AI11" s="58">
        <v>52.27</v>
      </c>
      <c r="AJ11" s="62">
        <f>AI11-AH11</f>
        <v>5.5200000000000031</v>
      </c>
      <c r="AK11" s="58"/>
      <c r="AL11" s="58" t="s">
        <v>21</v>
      </c>
      <c r="AM11" s="60">
        <v>55.38</v>
      </c>
      <c r="AN11" s="58">
        <v>53.85</v>
      </c>
      <c r="AO11" s="61">
        <f>AN11-AM11</f>
        <v>-1.5300000000000011</v>
      </c>
    </row>
    <row r="12" spans="1:53" s="75" customFormat="1">
      <c r="A12" s="67"/>
      <c r="B12" s="68"/>
      <c r="C12" s="67" t="s">
        <v>20</v>
      </c>
      <c r="D12" s="69">
        <v>49.51</v>
      </c>
      <c r="E12" s="67">
        <v>44.01</v>
      </c>
      <c r="F12" s="70">
        <f t="shared" ref="F12:F75" si="0">E12-D12</f>
        <v>-5.5</v>
      </c>
      <c r="G12" s="67"/>
      <c r="H12" s="67" t="s">
        <v>20</v>
      </c>
      <c r="I12" s="69">
        <v>51.08</v>
      </c>
      <c r="J12" s="67">
        <v>42.57</v>
      </c>
      <c r="K12" s="71">
        <f t="shared" ref="K12:K75" si="1">J12-I12</f>
        <v>-8.509999999999998</v>
      </c>
      <c r="L12" s="67"/>
      <c r="M12" s="67" t="s">
        <v>20</v>
      </c>
      <c r="N12" s="69">
        <v>37.119999999999997</v>
      </c>
      <c r="O12" s="67">
        <v>34.03</v>
      </c>
      <c r="P12" s="72">
        <f t="shared" ref="P12:P75" si="2">O12-N12</f>
        <v>-3.0899999999999963</v>
      </c>
      <c r="Q12" s="67"/>
      <c r="R12" s="67" t="s">
        <v>20</v>
      </c>
      <c r="S12" s="69">
        <v>51.69</v>
      </c>
      <c r="T12" s="67">
        <v>33.83</v>
      </c>
      <c r="U12" s="71">
        <f t="shared" ref="U12:U75" si="3">T12-S12</f>
        <v>-17.86</v>
      </c>
      <c r="V12" s="67"/>
      <c r="W12" s="67" t="s">
        <v>20</v>
      </c>
      <c r="X12" s="69">
        <v>40.450000000000003</v>
      </c>
      <c r="Y12" s="67">
        <v>36.090000000000003</v>
      </c>
      <c r="Z12" s="72">
        <f t="shared" ref="Z12:Z75" si="4">Y12-X12</f>
        <v>-4.3599999999999994</v>
      </c>
      <c r="AA12" s="67"/>
      <c r="AB12" s="67" t="s">
        <v>20</v>
      </c>
      <c r="AC12" s="69">
        <v>58.17</v>
      </c>
      <c r="AD12" s="67">
        <v>53.38</v>
      </c>
      <c r="AE12" s="70">
        <f t="shared" ref="AE12:AE75" si="5">AD12-AC12</f>
        <v>-4.7899999999999991</v>
      </c>
      <c r="AF12" s="67"/>
      <c r="AG12" s="67" t="s">
        <v>20</v>
      </c>
      <c r="AH12" s="73">
        <v>46.2</v>
      </c>
      <c r="AI12" s="74">
        <v>50.7</v>
      </c>
      <c r="AJ12" s="71">
        <f t="shared" ref="AJ12:AJ75" si="6">AI12-AH12</f>
        <v>4.5</v>
      </c>
      <c r="AK12" s="67"/>
      <c r="AL12" s="67" t="s">
        <v>20</v>
      </c>
      <c r="AM12" s="69">
        <v>54.45</v>
      </c>
      <c r="AN12" s="74">
        <v>52.2</v>
      </c>
      <c r="AO12" s="70">
        <f t="shared" ref="AO12:AO75" si="7">AN12-AM12</f>
        <v>-2.25</v>
      </c>
    </row>
    <row r="13" spans="1:53" s="83" customFormat="1">
      <c r="A13" s="76"/>
      <c r="B13" s="77"/>
      <c r="C13" s="76" t="s">
        <v>22</v>
      </c>
      <c r="D13" s="78">
        <v>55.01</v>
      </c>
      <c r="E13" s="79">
        <v>47.37</v>
      </c>
      <c r="F13" s="80">
        <f t="shared" si="0"/>
        <v>-7.6400000000000006</v>
      </c>
      <c r="G13" s="76"/>
      <c r="H13" s="76" t="s">
        <v>22</v>
      </c>
      <c r="I13" s="78">
        <v>56.2</v>
      </c>
      <c r="J13" s="79">
        <v>45.44</v>
      </c>
      <c r="K13" s="81">
        <f t="shared" si="1"/>
        <v>-10.760000000000005</v>
      </c>
      <c r="L13" s="76"/>
      <c r="M13" s="76" t="s">
        <v>22</v>
      </c>
      <c r="N13" s="78">
        <v>41.2</v>
      </c>
      <c r="O13" s="79">
        <v>37.53</v>
      </c>
      <c r="P13" s="82">
        <f t="shared" si="2"/>
        <v>-3.6700000000000017</v>
      </c>
      <c r="Q13" s="76"/>
      <c r="R13" s="76" t="s">
        <v>22</v>
      </c>
      <c r="S13" s="78">
        <v>59.96</v>
      </c>
      <c r="T13" s="79">
        <v>37.15</v>
      </c>
      <c r="U13" s="81">
        <f t="shared" si="3"/>
        <v>-22.810000000000002</v>
      </c>
      <c r="V13" s="76"/>
      <c r="W13" s="76" t="s">
        <v>22</v>
      </c>
      <c r="X13" s="78">
        <v>44.48</v>
      </c>
      <c r="Y13" s="79">
        <v>38.81</v>
      </c>
      <c r="Z13" s="82">
        <f t="shared" si="4"/>
        <v>-5.6699999999999946</v>
      </c>
      <c r="AA13" s="76"/>
      <c r="AB13" s="76" t="s">
        <v>22</v>
      </c>
      <c r="AC13" s="78">
        <v>63.07</v>
      </c>
      <c r="AD13" s="79">
        <v>56.33</v>
      </c>
      <c r="AE13" s="80">
        <f t="shared" si="5"/>
        <v>-6.740000000000002</v>
      </c>
      <c r="AF13" s="76"/>
      <c r="AG13" s="76" t="s">
        <v>22</v>
      </c>
      <c r="AH13" s="78">
        <v>51.8</v>
      </c>
      <c r="AI13" s="79">
        <v>54.41</v>
      </c>
      <c r="AJ13" s="81">
        <f t="shared" si="6"/>
        <v>2.6099999999999994</v>
      </c>
      <c r="AK13" s="76"/>
      <c r="AL13" s="76" t="s">
        <v>22</v>
      </c>
      <c r="AM13" s="78">
        <v>60.81</v>
      </c>
      <c r="AN13" s="79">
        <v>58.77</v>
      </c>
      <c r="AO13" s="80">
        <f t="shared" si="7"/>
        <v>-2.0399999999999991</v>
      </c>
    </row>
    <row r="14" spans="1:53">
      <c r="A14" s="84">
        <v>1</v>
      </c>
      <c r="B14" s="85" t="s">
        <v>23</v>
      </c>
      <c r="C14" s="86" t="s">
        <v>24</v>
      </c>
      <c r="D14" s="87">
        <v>59.11</v>
      </c>
      <c r="E14" s="88">
        <v>58.09</v>
      </c>
      <c r="F14" s="89">
        <f t="shared" si="0"/>
        <v>-1.019999999999996</v>
      </c>
      <c r="G14" s="84">
        <v>1</v>
      </c>
      <c r="H14" s="86" t="s">
        <v>26</v>
      </c>
      <c r="I14" s="90">
        <v>59.14</v>
      </c>
      <c r="J14" s="91">
        <v>56.57</v>
      </c>
      <c r="K14" s="92">
        <f t="shared" si="1"/>
        <v>-2.5700000000000003</v>
      </c>
      <c r="L14" s="84">
        <v>1</v>
      </c>
      <c r="M14" s="86" t="s">
        <v>26</v>
      </c>
      <c r="N14" s="90">
        <v>51.43</v>
      </c>
      <c r="O14" s="91">
        <v>68.569999999999993</v>
      </c>
      <c r="P14" s="93">
        <f t="shared" si="2"/>
        <v>17.139999999999993</v>
      </c>
      <c r="Q14" s="84">
        <v>1</v>
      </c>
      <c r="R14" s="86" t="s">
        <v>28</v>
      </c>
      <c r="S14" s="90">
        <v>38.33</v>
      </c>
      <c r="T14" s="91">
        <v>61</v>
      </c>
      <c r="U14" s="92">
        <f t="shared" si="3"/>
        <v>22.67</v>
      </c>
      <c r="V14" s="84">
        <v>1</v>
      </c>
      <c r="W14" s="86" t="s">
        <v>30</v>
      </c>
      <c r="X14" s="90">
        <v>64.459999999999994</v>
      </c>
      <c r="Y14" s="91">
        <v>51.1</v>
      </c>
      <c r="Z14" s="93">
        <f t="shared" si="4"/>
        <v>-13.359999999999992</v>
      </c>
      <c r="AA14" s="84">
        <v>1</v>
      </c>
      <c r="AB14" s="86" t="s">
        <v>32</v>
      </c>
      <c r="AC14" s="87">
        <v>64.55</v>
      </c>
      <c r="AD14" s="88">
        <v>76</v>
      </c>
      <c r="AE14" s="89">
        <f t="shared" si="5"/>
        <v>11.450000000000003</v>
      </c>
      <c r="AF14" s="84">
        <v>1</v>
      </c>
      <c r="AG14" s="86" t="s">
        <v>26</v>
      </c>
      <c r="AH14" s="90">
        <v>52.86</v>
      </c>
      <c r="AI14" s="91">
        <v>68.569999999999993</v>
      </c>
      <c r="AJ14" s="92">
        <f t="shared" si="6"/>
        <v>15.709999999999994</v>
      </c>
      <c r="AK14" s="84">
        <v>1</v>
      </c>
      <c r="AL14" s="86" t="s">
        <v>28</v>
      </c>
      <c r="AM14" s="90">
        <v>33.33</v>
      </c>
      <c r="AN14" s="91">
        <v>73.599999999999994</v>
      </c>
      <c r="AO14" s="89">
        <f t="shared" si="7"/>
        <v>40.269999999999996</v>
      </c>
    </row>
    <row r="15" spans="1:53">
      <c r="A15" s="84">
        <v>2</v>
      </c>
      <c r="B15" s="85" t="s">
        <v>33</v>
      </c>
      <c r="C15" s="86" t="s">
        <v>34</v>
      </c>
      <c r="D15" s="87">
        <v>51.7</v>
      </c>
      <c r="E15" s="88">
        <v>55.13</v>
      </c>
      <c r="F15" s="89">
        <f t="shared" si="0"/>
        <v>3.4299999999999997</v>
      </c>
      <c r="G15" s="84">
        <v>2</v>
      </c>
      <c r="H15" s="86" t="s">
        <v>24</v>
      </c>
      <c r="I15" s="87">
        <v>61.83</v>
      </c>
      <c r="J15" s="88">
        <v>56.1</v>
      </c>
      <c r="K15" s="92">
        <f t="shared" si="1"/>
        <v>-5.7299999999999969</v>
      </c>
      <c r="L15" s="84">
        <v>2</v>
      </c>
      <c r="M15" s="86" t="s">
        <v>24</v>
      </c>
      <c r="N15" s="87">
        <v>55.17</v>
      </c>
      <c r="O15" s="88">
        <v>60.82</v>
      </c>
      <c r="P15" s="93">
        <f t="shared" si="2"/>
        <v>5.6499999999999986</v>
      </c>
      <c r="Q15" s="84">
        <v>2</v>
      </c>
      <c r="R15" s="86" t="s">
        <v>32</v>
      </c>
      <c r="S15" s="87">
        <v>50</v>
      </c>
      <c r="T15" s="88">
        <v>60</v>
      </c>
      <c r="U15" s="92">
        <f t="shared" si="3"/>
        <v>10</v>
      </c>
      <c r="V15" s="84">
        <v>2</v>
      </c>
      <c r="W15" s="86" t="s">
        <v>24</v>
      </c>
      <c r="X15" s="87">
        <v>50.76</v>
      </c>
      <c r="Y15" s="88">
        <v>48.95</v>
      </c>
      <c r="Z15" s="93">
        <f t="shared" si="4"/>
        <v>-1.8099999999999952</v>
      </c>
      <c r="AA15" s="84">
        <v>2</v>
      </c>
      <c r="AB15" s="86" t="s">
        <v>36</v>
      </c>
      <c r="AC15" s="87">
        <v>61.68</v>
      </c>
      <c r="AD15" s="88">
        <v>66.290000000000006</v>
      </c>
      <c r="AE15" s="89">
        <f t="shared" si="5"/>
        <v>4.6100000000000065</v>
      </c>
      <c r="AF15" s="84">
        <v>2</v>
      </c>
      <c r="AG15" s="86" t="s">
        <v>28</v>
      </c>
      <c r="AH15" s="90">
        <v>28.33</v>
      </c>
      <c r="AI15" s="91">
        <v>64</v>
      </c>
      <c r="AJ15" s="92">
        <f t="shared" si="6"/>
        <v>35.67</v>
      </c>
      <c r="AK15" s="84">
        <v>2</v>
      </c>
      <c r="AL15" s="86" t="s">
        <v>32</v>
      </c>
      <c r="AM15" s="87">
        <v>56</v>
      </c>
      <c r="AN15" s="88">
        <v>72</v>
      </c>
      <c r="AO15" s="89">
        <f t="shared" si="7"/>
        <v>16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3">
      <c r="A16" s="84">
        <v>3</v>
      </c>
      <c r="B16" s="85" t="s">
        <v>37</v>
      </c>
      <c r="C16" s="86" t="s">
        <v>38</v>
      </c>
      <c r="D16" s="87">
        <v>60.59</v>
      </c>
      <c r="E16" s="88">
        <v>54.67</v>
      </c>
      <c r="F16" s="89">
        <f t="shared" si="0"/>
        <v>-5.9200000000000017</v>
      </c>
      <c r="G16" s="84">
        <v>3</v>
      </c>
      <c r="H16" s="86" t="s">
        <v>38</v>
      </c>
      <c r="I16" s="87">
        <v>56.82</v>
      </c>
      <c r="J16" s="88">
        <v>53.67</v>
      </c>
      <c r="K16" s="92">
        <f t="shared" si="1"/>
        <v>-3.1499999999999986</v>
      </c>
      <c r="L16" s="84">
        <v>3</v>
      </c>
      <c r="M16" s="86" t="s">
        <v>28</v>
      </c>
      <c r="N16" s="90">
        <v>30</v>
      </c>
      <c r="O16" s="91">
        <v>54</v>
      </c>
      <c r="P16" s="93">
        <f t="shared" si="2"/>
        <v>24</v>
      </c>
      <c r="Q16" s="84">
        <v>3</v>
      </c>
      <c r="R16" s="86" t="s">
        <v>24</v>
      </c>
      <c r="S16" s="87">
        <v>66.180000000000007</v>
      </c>
      <c r="T16" s="88">
        <v>54.22</v>
      </c>
      <c r="U16" s="92">
        <f t="shared" si="3"/>
        <v>-11.960000000000008</v>
      </c>
      <c r="V16" s="84">
        <v>3</v>
      </c>
      <c r="W16" s="86" t="s">
        <v>28</v>
      </c>
      <c r="X16" s="90">
        <v>29.17</v>
      </c>
      <c r="Y16" s="91">
        <v>48.3</v>
      </c>
      <c r="Z16" s="93">
        <f t="shared" si="4"/>
        <v>19.129999999999995</v>
      </c>
      <c r="AA16" s="84">
        <v>3</v>
      </c>
      <c r="AB16" s="86" t="s">
        <v>28</v>
      </c>
      <c r="AC16" s="90">
        <v>39.799999999999997</v>
      </c>
      <c r="AD16" s="91">
        <v>65.599999999999994</v>
      </c>
      <c r="AE16" s="89">
        <f t="shared" si="5"/>
        <v>25.799999999999997</v>
      </c>
      <c r="AF16" s="84">
        <v>3</v>
      </c>
      <c r="AG16" s="86" t="s">
        <v>24</v>
      </c>
      <c r="AH16" s="87">
        <v>52.11</v>
      </c>
      <c r="AI16" s="88">
        <v>61.53</v>
      </c>
      <c r="AJ16" s="92">
        <f t="shared" si="6"/>
        <v>9.4200000000000017</v>
      </c>
      <c r="AK16" s="84">
        <v>3</v>
      </c>
      <c r="AL16" s="86" t="s">
        <v>40</v>
      </c>
      <c r="AM16" s="90">
        <v>70.150000000000006</v>
      </c>
      <c r="AN16" s="91">
        <v>70</v>
      </c>
      <c r="AO16" s="89">
        <f t="shared" si="7"/>
        <v>-0.15000000000000568</v>
      </c>
    </row>
    <row r="17" spans="1:51">
      <c r="A17" s="84">
        <v>4</v>
      </c>
      <c r="B17" s="85" t="s">
        <v>41</v>
      </c>
      <c r="C17" s="86" t="s">
        <v>42</v>
      </c>
      <c r="D17" s="90">
        <v>43.2</v>
      </c>
      <c r="E17" s="91">
        <v>54.57</v>
      </c>
      <c r="F17" s="89">
        <f t="shared" si="0"/>
        <v>11.369999999999997</v>
      </c>
      <c r="G17" s="84">
        <v>4</v>
      </c>
      <c r="H17" s="86" t="s">
        <v>32</v>
      </c>
      <c r="I17" s="87">
        <v>40</v>
      </c>
      <c r="J17" s="88">
        <v>52</v>
      </c>
      <c r="K17" s="92">
        <f t="shared" si="1"/>
        <v>12</v>
      </c>
      <c r="L17" s="84">
        <v>4</v>
      </c>
      <c r="M17" s="86" t="s">
        <v>40</v>
      </c>
      <c r="N17" s="90">
        <v>52.31</v>
      </c>
      <c r="O17" s="91">
        <v>50</v>
      </c>
      <c r="P17" s="93">
        <f t="shared" si="2"/>
        <v>-2.3100000000000023</v>
      </c>
      <c r="Q17" s="84">
        <v>4</v>
      </c>
      <c r="R17" s="86" t="s">
        <v>40</v>
      </c>
      <c r="S17" s="90">
        <v>90.38</v>
      </c>
      <c r="T17" s="91">
        <v>52.14</v>
      </c>
      <c r="U17" s="92">
        <f t="shared" si="3"/>
        <v>-38.239999999999995</v>
      </c>
      <c r="V17" s="84">
        <v>4</v>
      </c>
      <c r="W17" s="86" t="s">
        <v>42</v>
      </c>
      <c r="X17" s="90">
        <v>33.5</v>
      </c>
      <c r="Y17" s="91">
        <v>45</v>
      </c>
      <c r="Z17" s="93">
        <f t="shared" si="4"/>
        <v>11.5</v>
      </c>
      <c r="AA17" s="84">
        <v>4</v>
      </c>
      <c r="AB17" s="86" t="s">
        <v>26</v>
      </c>
      <c r="AC17" s="90">
        <v>66.13</v>
      </c>
      <c r="AD17" s="91">
        <v>65.14</v>
      </c>
      <c r="AE17" s="89">
        <f t="shared" si="5"/>
        <v>-0.98999999999999488</v>
      </c>
      <c r="AF17" s="84">
        <v>4</v>
      </c>
      <c r="AG17" s="86" t="s">
        <v>34</v>
      </c>
      <c r="AH17" s="87">
        <v>46.97</v>
      </c>
      <c r="AI17" s="88">
        <v>60.16</v>
      </c>
      <c r="AJ17" s="92">
        <f t="shared" si="6"/>
        <v>13.189999999999998</v>
      </c>
      <c r="AK17" s="84">
        <v>4</v>
      </c>
      <c r="AL17" s="86" t="s">
        <v>44</v>
      </c>
      <c r="AM17" s="90">
        <v>59.43</v>
      </c>
      <c r="AN17" s="91">
        <v>68</v>
      </c>
      <c r="AO17" s="89">
        <f t="shared" si="7"/>
        <v>8.57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>
      <c r="A18" s="84">
        <v>5</v>
      </c>
      <c r="B18" s="85" t="s">
        <v>35</v>
      </c>
      <c r="C18" s="86" t="s">
        <v>36</v>
      </c>
      <c r="D18" s="87">
        <v>42.52</v>
      </c>
      <c r="E18" s="88">
        <v>54.14</v>
      </c>
      <c r="F18" s="89">
        <f t="shared" si="0"/>
        <v>11.619999999999997</v>
      </c>
      <c r="G18" s="84">
        <v>5</v>
      </c>
      <c r="H18" s="86" t="s">
        <v>44</v>
      </c>
      <c r="I18" s="90">
        <v>60.57</v>
      </c>
      <c r="J18" s="91">
        <v>51.56</v>
      </c>
      <c r="K18" s="92">
        <f t="shared" si="1"/>
        <v>-9.009999999999998</v>
      </c>
      <c r="L18" s="84">
        <v>5</v>
      </c>
      <c r="M18" s="86" t="s">
        <v>46</v>
      </c>
      <c r="N18" s="90">
        <v>56.59</v>
      </c>
      <c r="O18" s="91">
        <v>47.14</v>
      </c>
      <c r="P18" s="93">
        <f t="shared" si="2"/>
        <v>-9.4500000000000028</v>
      </c>
      <c r="Q18" s="84">
        <v>5</v>
      </c>
      <c r="R18" s="86" t="s">
        <v>26</v>
      </c>
      <c r="S18" s="90">
        <v>73.569999999999993</v>
      </c>
      <c r="T18" s="91">
        <v>50</v>
      </c>
      <c r="U18" s="92">
        <f t="shared" si="3"/>
        <v>-23.569999999999993</v>
      </c>
      <c r="V18" s="84">
        <v>5</v>
      </c>
      <c r="W18" s="86" t="s">
        <v>48</v>
      </c>
      <c r="X18" s="87">
        <v>50.63</v>
      </c>
      <c r="Y18" s="88">
        <v>44.94</v>
      </c>
      <c r="Z18" s="93">
        <f t="shared" si="4"/>
        <v>-5.6900000000000048</v>
      </c>
      <c r="AA18" s="84">
        <v>5</v>
      </c>
      <c r="AB18" s="86" t="s">
        <v>50</v>
      </c>
      <c r="AC18" s="90">
        <v>61.33</v>
      </c>
      <c r="AD18" s="91">
        <v>64.86</v>
      </c>
      <c r="AE18" s="89">
        <f t="shared" si="5"/>
        <v>3.5300000000000011</v>
      </c>
      <c r="AF18" s="84">
        <v>5</v>
      </c>
      <c r="AG18" s="86" t="s">
        <v>52</v>
      </c>
      <c r="AH18" s="90">
        <v>50.61</v>
      </c>
      <c r="AI18" s="91">
        <v>59.75</v>
      </c>
      <c r="AJ18" s="92">
        <f t="shared" si="6"/>
        <v>9.14</v>
      </c>
      <c r="AK18" s="84">
        <v>5</v>
      </c>
      <c r="AL18" s="86" t="s">
        <v>54</v>
      </c>
      <c r="AM18" s="90">
        <v>66.53</v>
      </c>
      <c r="AN18" s="91">
        <v>67</v>
      </c>
      <c r="AO18" s="89">
        <f t="shared" si="7"/>
        <v>0.46999999999999886</v>
      </c>
    </row>
    <row r="19" spans="1:51">
      <c r="A19" s="84">
        <v>6</v>
      </c>
      <c r="B19" s="85" t="s">
        <v>55</v>
      </c>
      <c r="C19" s="86" t="s">
        <v>56</v>
      </c>
      <c r="D19" s="90">
        <v>49.69</v>
      </c>
      <c r="E19" s="91">
        <v>53.63</v>
      </c>
      <c r="F19" s="89">
        <f t="shared" si="0"/>
        <v>3.9400000000000048</v>
      </c>
      <c r="G19" s="84">
        <v>6</v>
      </c>
      <c r="H19" s="86" t="s">
        <v>58</v>
      </c>
      <c r="I19" s="90">
        <v>57.89</v>
      </c>
      <c r="J19" s="91">
        <v>50.7</v>
      </c>
      <c r="K19" s="92">
        <f t="shared" si="1"/>
        <v>-7.1899999999999977</v>
      </c>
      <c r="L19" s="84">
        <v>6</v>
      </c>
      <c r="M19" s="86" t="s">
        <v>60</v>
      </c>
      <c r="N19" s="90">
        <v>75.680000000000007</v>
      </c>
      <c r="O19" s="91">
        <v>44.17</v>
      </c>
      <c r="P19" s="93">
        <f t="shared" si="2"/>
        <v>-31.510000000000005</v>
      </c>
      <c r="Q19" s="84">
        <v>6</v>
      </c>
      <c r="R19" s="86" t="s">
        <v>56</v>
      </c>
      <c r="S19" s="90">
        <v>58.08</v>
      </c>
      <c r="T19" s="91">
        <v>48.75</v>
      </c>
      <c r="U19" s="92">
        <f t="shared" si="3"/>
        <v>-9.3299999999999983</v>
      </c>
      <c r="V19" s="84">
        <v>6</v>
      </c>
      <c r="W19" s="86" t="s">
        <v>36</v>
      </c>
      <c r="X19" s="87">
        <v>41.48</v>
      </c>
      <c r="Y19" s="88">
        <v>44.93</v>
      </c>
      <c r="Z19" s="93">
        <f t="shared" si="4"/>
        <v>3.4500000000000028</v>
      </c>
      <c r="AA19" s="84">
        <v>6</v>
      </c>
      <c r="AB19" s="86" t="s">
        <v>40</v>
      </c>
      <c r="AC19" s="90">
        <v>70.430000000000007</v>
      </c>
      <c r="AD19" s="91">
        <v>64.569999999999993</v>
      </c>
      <c r="AE19" s="89">
        <f t="shared" si="5"/>
        <v>-5.8600000000000136</v>
      </c>
      <c r="AF19" s="84">
        <v>6</v>
      </c>
      <c r="AG19" s="86" t="s">
        <v>62</v>
      </c>
      <c r="AH19" s="90">
        <v>48.54</v>
      </c>
      <c r="AI19" s="91">
        <v>59.62</v>
      </c>
      <c r="AJ19" s="92">
        <f t="shared" si="6"/>
        <v>11.079999999999998</v>
      </c>
      <c r="AK19" s="84">
        <v>6</v>
      </c>
      <c r="AL19" s="86" t="s">
        <v>26</v>
      </c>
      <c r="AM19" s="90">
        <v>64.569999999999993</v>
      </c>
      <c r="AN19" s="91">
        <v>66.86</v>
      </c>
      <c r="AO19" s="89">
        <f t="shared" si="7"/>
        <v>2.2900000000000063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>
      <c r="A20" s="84">
        <v>7</v>
      </c>
      <c r="B20" s="85" t="s">
        <v>25</v>
      </c>
      <c r="C20" s="86" t="s">
        <v>26</v>
      </c>
      <c r="D20" s="90">
        <v>45.14</v>
      </c>
      <c r="E20" s="91">
        <v>53.43</v>
      </c>
      <c r="F20" s="89">
        <f t="shared" si="0"/>
        <v>8.2899999999999991</v>
      </c>
      <c r="G20" s="84">
        <v>7</v>
      </c>
      <c r="H20" s="86" t="s">
        <v>54</v>
      </c>
      <c r="I20" s="90">
        <v>59.68</v>
      </c>
      <c r="J20" s="91">
        <v>49.88</v>
      </c>
      <c r="K20" s="92">
        <f t="shared" si="1"/>
        <v>-9.7999999999999972</v>
      </c>
      <c r="L20" s="84">
        <v>7</v>
      </c>
      <c r="M20" s="86" t="s">
        <v>34</v>
      </c>
      <c r="N20" s="87">
        <v>33.18</v>
      </c>
      <c r="O20" s="88">
        <v>44.14</v>
      </c>
      <c r="P20" s="93">
        <f t="shared" si="2"/>
        <v>10.96</v>
      </c>
      <c r="Q20" s="84">
        <v>7</v>
      </c>
      <c r="R20" s="86" t="s">
        <v>58</v>
      </c>
      <c r="S20" s="90">
        <v>68.06</v>
      </c>
      <c r="T20" s="91">
        <v>45.75</v>
      </c>
      <c r="U20" s="92">
        <f t="shared" si="3"/>
        <v>-22.310000000000002</v>
      </c>
      <c r="V20" s="84">
        <v>7</v>
      </c>
      <c r="W20" s="86" t="s">
        <v>64</v>
      </c>
      <c r="X20" s="90">
        <v>29.17</v>
      </c>
      <c r="Y20" s="91">
        <v>44.42</v>
      </c>
      <c r="Z20" s="93">
        <f t="shared" si="4"/>
        <v>15.25</v>
      </c>
      <c r="AA20" s="84">
        <v>7</v>
      </c>
      <c r="AB20" s="86" t="s">
        <v>24</v>
      </c>
      <c r="AC20" s="87">
        <v>62.79</v>
      </c>
      <c r="AD20" s="88">
        <v>64.27</v>
      </c>
      <c r="AE20" s="89">
        <f t="shared" si="5"/>
        <v>1.4799999999999969</v>
      </c>
      <c r="AF20" s="84">
        <v>7</v>
      </c>
      <c r="AG20" s="86" t="s">
        <v>38</v>
      </c>
      <c r="AH20" s="87">
        <v>55.88</v>
      </c>
      <c r="AI20" s="88">
        <v>59.58</v>
      </c>
      <c r="AJ20" s="92">
        <f t="shared" si="6"/>
        <v>3.6999999999999957</v>
      </c>
      <c r="AK20" s="84">
        <v>7</v>
      </c>
      <c r="AL20" s="86" t="s">
        <v>42</v>
      </c>
      <c r="AM20" s="90">
        <v>51.2</v>
      </c>
      <c r="AN20" s="91">
        <v>66.86</v>
      </c>
      <c r="AO20" s="89">
        <f t="shared" si="7"/>
        <v>15.659999999999997</v>
      </c>
    </row>
    <row r="21" spans="1:51">
      <c r="A21" s="84">
        <v>8</v>
      </c>
      <c r="B21" s="85" t="s">
        <v>57</v>
      </c>
      <c r="C21" s="86" t="s">
        <v>58</v>
      </c>
      <c r="D21" s="90">
        <v>50.89</v>
      </c>
      <c r="E21" s="91">
        <v>53.1</v>
      </c>
      <c r="F21" s="89">
        <f t="shared" si="0"/>
        <v>2.2100000000000009</v>
      </c>
      <c r="G21" s="84">
        <v>8</v>
      </c>
      <c r="H21" s="86" t="s">
        <v>66</v>
      </c>
      <c r="I21" s="87">
        <v>60.53</v>
      </c>
      <c r="J21" s="88">
        <v>49.4</v>
      </c>
      <c r="K21" s="92">
        <f t="shared" si="1"/>
        <v>-11.130000000000003</v>
      </c>
      <c r="L21" s="84">
        <v>8</v>
      </c>
      <c r="M21" s="86" t="s">
        <v>58</v>
      </c>
      <c r="N21" s="90">
        <v>44.03</v>
      </c>
      <c r="O21" s="91">
        <v>44</v>
      </c>
      <c r="P21" s="93">
        <f t="shared" si="2"/>
        <v>-3.0000000000001137E-2</v>
      </c>
      <c r="Q21" s="84">
        <v>8</v>
      </c>
      <c r="R21" s="86" t="s">
        <v>68</v>
      </c>
      <c r="S21" s="90">
        <v>55</v>
      </c>
      <c r="T21" s="91">
        <v>45</v>
      </c>
      <c r="U21" s="92">
        <f t="shared" si="3"/>
        <v>-10</v>
      </c>
      <c r="V21" s="84">
        <v>8</v>
      </c>
      <c r="W21" s="86" t="s">
        <v>40</v>
      </c>
      <c r="X21" s="90">
        <v>44.62</v>
      </c>
      <c r="Y21" s="91">
        <v>43.79</v>
      </c>
      <c r="Z21" s="93">
        <f t="shared" si="4"/>
        <v>-0.82999999999999829</v>
      </c>
      <c r="AA21" s="84">
        <v>8</v>
      </c>
      <c r="AB21" s="86" t="s">
        <v>70</v>
      </c>
      <c r="AC21" s="87">
        <v>62.91</v>
      </c>
      <c r="AD21" s="88">
        <v>63.61</v>
      </c>
      <c r="AE21" s="89">
        <f t="shared" si="5"/>
        <v>0.70000000000000284</v>
      </c>
      <c r="AF21" s="84">
        <v>8</v>
      </c>
      <c r="AG21" s="86" t="s">
        <v>30</v>
      </c>
      <c r="AH21" s="90">
        <v>66.069999999999993</v>
      </c>
      <c r="AI21" s="91">
        <v>59.5</v>
      </c>
      <c r="AJ21" s="92">
        <f t="shared" si="6"/>
        <v>-6.5699999999999932</v>
      </c>
      <c r="AK21" s="84">
        <v>8</v>
      </c>
      <c r="AL21" s="86" t="s">
        <v>24</v>
      </c>
      <c r="AM21" s="87">
        <v>62.93</v>
      </c>
      <c r="AN21" s="88">
        <v>66.67</v>
      </c>
      <c r="AO21" s="89">
        <f t="shared" si="7"/>
        <v>3.740000000000002</v>
      </c>
    </row>
    <row r="22" spans="1:51">
      <c r="A22" s="84">
        <v>9</v>
      </c>
      <c r="B22" s="85" t="s">
        <v>51</v>
      </c>
      <c r="C22" s="86" t="s">
        <v>52</v>
      </c>
      <c r="D22" s="90">
        <v>51.15</v>
      </c>
      <c r="E22" s="91">
        <v>52.78</v>
      </c>
      <c r="F22" s="89">
        <f t="shared" si="0"/>
        <v>1.6300000000000026</v>
      </c>
      <c r="G22" s="84">
        <v>9</v>
      </c>
      <c r="H22" s="86" t="s">
        <v>40</v>
      </c>
      <c r="I22" s="90">
        <v>61.54</v>
      </c>
      <c r="J22" s="91">
        <v>49.29</v>
      </c>
      <c r="K22" s="92">
        <f t="shared" si="1"/>
        <v>-12.25</v>
      </c>
      <c r="L22" s="84">
        <v>9</v>
      </c>
      <c r="M22" s="86" t="s">
        <v>52</v>
      </c>
      <c r="N22" s="90">
        <v>33.590000000000003</v>
      </c>
      <c r="O22" s="91">
        <v>43.74</v>
      </c>
      <c r="P22" s="93">
        <f t="shared" si="2"/>
        <v>10.149999999999999</v>
      </c>
      <c r="Q22" s="84">
        <v>9</v>
      </c>
      <c r="R22" s="86" t="s">
        <v>52</v>
      </c>
      <c r="S22" s="90">
        <v>56.26</v>
      </c>
      <c r="T22" s="91">
        <v>44.97</v>
      </c>
      <c r="U22" s="92">
        <f t="shared" si="3"/>
        <v>-11.29</v>
      </c>
      <c r="V22" s="84">
        <v>9</v>
      </c>
      <c r="W22" s="86" t="s">
        <v>52</v>
      </c>
      <c r="X22" s="90">
        <v>41.66</v>
      </c>
      <c r="Y22" s="91">
        <v>43.68</v>
      </c>
      <c r="Z22" s="93">
        <f t="shared" si="4"/>
        <v>2.0200000000000031</v>
      </c>
      <c r="AA22" s="84">
        <v>9</v>
      </c>
      <c r="AB22" s="86" t="s">
        <v>56</v>
      </c>
      <c r="AC22" s="90">
        <v>61.31</v>
      </c>
      <c r="AD22" s="91">
        <v>63</v>
      </c>
      <c r="AE22" s="89">
        <f t="shared" si="5"/>
        <v>1.6899999999999977</v>
      </c>
      <c r="AF22" s="84">
        <v>9</v>
      </c>
      <c r="AG22" s="86" t="s">
        <v>58</v>
      </c>
      <c r="AH22" s="90">
        <v>51.39</v>
      </c>
      <c r="AI22" s="91">
        <v>59</v>
      </c>
      <c r="AJ22" s="92">
        <f t="shared" si="6"/>
        <v>7.6099999999999994</v>
      </c>
      <c r="AK22" s="84">
        <v>9</v>
      </c>
      <c r="AL22" s="86" t="s">
        <v>62</v>
      </c>
      <c r="AM22" s="90">
        <v>62.83</v>
      </c>
      <c r="AN22" s="91">
        <v>66.459999999999994</v>
      </c>
      <c r="AO22" s="89">
        <f t="shared" si="7"/>
        <v>3.6299999999999955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>
      <c r="A23" s="84">
        <v>10</v>
      </c>
      <c r="B23" s="85" t="s">
        <v>71</v>
      </c>
      <c r="C23" s="86" t="s">
        <v>72</v>
      </c>
      <c r="D23" s="90">
        <v>34.5</v>
      </c>
      <c r="E23" s="91">
        <v>52.33</v>
      </c>
      <c r="F23" s="89">
        <f t="shared" si="0"/>
        <v>17.829999999999998</v>
      </c>
      <c r="G23" s="84">
        <v>10</v>
      </c>
      <c r="H23" s="86" t="s">
        <v>42</v>
      </c>
      <c r="I23" s="90">
        <v>43.6</v>
      </c>
      <c r="J23" s="91">
        <v>49.14</v>
      </c>
      <c r="K23" s="92">
        <f t="shared" si="1"/>
        <v>5.5399999999999991</v>
      </c>
      <c r="L23" s="84">
        <v>10</v>
      </c>
      <c r="M23" s="86" t="s">
        <v>74</v>
      </c>
      <c r="N23" s="90">
        <v>42.5</v>
      </c>
      <c r="O23" s="91">
        <v>43.28</v>
      </c>
      <c r="P23" s="93">
        <f t="shared" si="2"/>
        <v>0.78000000000000114</v>
      </c>
      <c r="Q23" s="84">
        <v>10</v>
      </c>
      <c r="R23" s="86" t="s">
        <v>76</v>
      </c>
      <c r="S23" s="90">
        <v>64.97</v>
      </c>
      <c r="T23" s="91">
        <v>44.66</v>
      </c>
      <c r="U23" s="92">
        <f t="shared" si="3"/>
        <v>-20.310000000000002</v>
      </c>
      <c r="V23" s="84">
        <v>10</v>
      </c>
      <c r="W23" s="86" t="s">
        <v>78</v>
      </c>
      <c r="X23" s="90">
        <v>47.62</v>
      </c>
      <c r="Y23" s="91">
        <v>43.56</v>
      </c>
      <c r="Z23" s="93">
        <f t="shared" si="4"/>
        <v>-4.0599999999999952</v>
      </c>
      <c r="AA23" s="84">
        <v>10</v>
      </c>
      <c r="AB23" s="86" t="s">
        <v>58</v>
      </c>
      <c r="AC23" s="90">
        <v>64.930000000000007</v>
      </c>
      <c r="AD23" s="91">
        <v>62.8</v>
      </c>
      <c r="AE23" s="89">
        <f t="shared" si="5"/>
        <v>-2.1300000000000097</v>
      </c>
      <c r="AF23" s="84">
        <v>10</v>
      </c>
      <c r="AG23" s="86" t="s">
        <v>80</v>
      </c>
      <c r="AH23" s="90">
        <v>58.05</v>
      </c>
      <c r="AI23" s="91">
        <v>58.95</v>
      </c>
      <c r="AJ23" s="92">
        <f t="shared" si="6"/>
        <v>0.90000000000000568</v>
      </c>
      <c r="AK23" s="84">
        <v>10</v>
      </c>
      <c r="AL23" s="86" t="s">
        <v>82</v>
      </c>
      <c r="AM23" s="87">
        <v>46.77</v>
      </c>
      <c r="AN23" s="88">
        <v>66.400000000000006</v>
      </c>
      <c r="AO23" s="89">
        <f t="shared" si="7"/>
        <v>19.630000000000003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>
      <c r="A24" s="84">
        <v>11</v>
      </c>
      <c r="B24" s="85" t="s">
        <v>29</v>
      </c>
      <c r="C24" s="86" t="s">
        <v>30</v>
      </c>
      <c r="D24" s="90">
        <v>75</v>
      </c>
      <c r="E24" s="91">
        <v>52.2</v>
      </c>
      <c r="F24" s="89">
        <f t="shared" si="0"/>
        <v>-22.799999999999997</v>
      </c>
      <c r="G24" s="84">
        <v>11</v>
      </c>
      <c r="H24" s="86" t="s">
        <v>36</v>
      </c>
      <c r="I24" s="87">
        <v>50.52</v>
      </c>
      <c r="J24" s="88">
        <v>49.14</v>
      </c>
      <c r="K24" s="92">
        <f t="shared" si="1"/>
        <v>-1.3800000000000026</v>
      </c>
      <c r="L24" s="84">
        <v>11</v>
      </c>
      <c r="M24" s="86" t="s">
        <v>30</v>
      </c>
      <c r="N24" s="90">
        <v>66.430000000000007</v>
      </c>
      <c r="O24" s="91">
        <v>42.55</v>
      </c>
      <c r="P24" s="93">
        <f t="shared" si="2"/>
        <v>-23.88000000000001</v>
      </c>
      <c r="Q24" s="84">
        <v>11</v>
      </c>
      <c r="R24" s="86" t="s">
        <v>50</v>
      </c>
      <c r="S24" s="90">
        <v>66.92</v>
      </c>
      <c r="T24" s="91">
        <v>44.29</v>
      </c>
      <c r="U24" s="92">
        <f t="shared" si="3"/>
        <v>-22.630000000000003</v>
      </c>
      <c r="V24" s="84">
        <v>11</v>
      </c>
      <c r="W24" s="86" t="s">
        <v>80</v>
      </c>
      <c r="X24" s="90">
        <v>54.57</v>
      </c>
      <c r="Y24" s="91">
        <v>43.24</v>
      </c>
      <c r="Z24" s="93">
        <f t="shared" si="4"/>
        <v>-11.329999999999998</v>
      </c>
      <c r="AA24" s="84">
        <v>11</v>
      </c>
      <c r="AB24" s="86" t="s">
        <v>30</v>
      </c>
      <c r="AC24" s="90">
        <v>78.66</v>
      </c>
      <c r="AD24" s="91">
        <v>62.4</v>
      </c>
      <c r="AE24" s="89">
        <f t="shared" si="5"/>
        <v>-16.259999999999998</v>
      </c>
      <c r="AF24" s="84">
        <v>11</v>
      </c>
      <c r="AG24" s="86" t="s">
        <v>84</v>
      </c>
      <c r="AH24" s="90">
        <v>52.22</v>
      </c>
      <c r="AI24" s="91">
        <v>58.75</v>
      </c>
      <c r="AJ24" s="92">
        <f t="shared" si="6"/>
        <v>6.5300000000000011</v>
      </c>
      <c r="AK24" s="84">
        <v>11</v>
      </c>
      <c r="AL24" s="86" t="s">
        <v>30</v>
      </c>
      <c r="AM24" s="90">
        <v>85.43</v>
      </c>
      <c r="AN24" s="91">
        <v>66</v>
      </c>
      <c r="AO24" s="89">
        <f t="shared" si="7"/>
        <v>-19.430000000000007</v>
      </c>
    </row>
    <row r="25" spans="1:51">
      <c r="A25" s="84">
        <v>12</v>
      </c>
      <c r="B25" s="85" t="s">
        <v>83</v>
      </c>
      <c r="C25" s="86" t="s">
        <v>84</v>
      </c>
      <c r="D25" s="90">
        <v>55.33</v>
      </c>
      <c r="E25" s="91">
        <v>51.75</v>
      </c>
      <c r="F25" s="89">
        <f t="shared" si="0"/>
        <v>-3.5799999999999983</v>
      </c>
      <c r="G25" s="84">
        <v>12</v>
      </c>
      <c r="H25" s="86" t="s">
        <v>76</v>
      </c>
      <c r="I25" s="90">
        <v>57.36</v>
      </c>
      <c r="J25" s="91">
        <v>49.03</v>
      </c>
      <c r="K25" s="92">
        <f t="shared" si="1"/>
        <v>-8.3299999999999983</v>
      </c>
      <c r="L25" s="84">
        <v>12</v>
      </c>
      <c r="M25" s="86" t="s">
        <v>54</v>
      </c>
      <c r="N25" s="90">
        <v>42.37</v>
      </c>
      <c r="O25" s="91">
        <v>42.5</v>
      </c>
      <c r="P25" s="93">
        <f t="shared" si="2"/>
        <v>0.13000000000000256</v>
      </c>
      <c r="Q25" s="84">
        <v>12</v>
      </c>
      <c r="R25" s="86" t="s">
        <v>30</v>
      </c>
      <c r="S25" s="90">
        <v>85.71</v>
      </c>
      <c r="T25" s="91">
        <v>44</v>
      </c>
      <c r="U25" s="92">
        <f t="shared" si="3"/>
        <v>-41.709999999999994</v>
      </c>
      <c r="V25" s="84">
        <v>12</v>
      </c>
      <c r="W25" s="86" t="s">
        <v>76</v>
      </c>
      <c r="X25" s="90">
        <v>45.55</v>
      </c>
      <c r="Y25" s="91">
        <v>42.95</v>
      </c>
      <c r="Z25" s="93">
        <f t="shared" si="4"/>
        <v>-2.5999999999999943</v>
      </c>
      <c r="AA25" s="84">
        <v>12</v>
      </c>
      <c r="AB25" s="86" t="s">
        <v>52</v>
      </c>
      <c r="AC25" s="90">
        <v>63.9</v>
      </c>
      <c r="AD25" s="91">
        <v>61.66</v>
      </c>
      <c r="AE25" s="89">
        <f t="shared" si="5"/>
        <v>-2.240000000000002</v>
      </c>
      <c r="AF25" s="84">
        <v>12</v>
      </c>
      <c r="AG25" s="86" t="s">
        <v>86</v>
      </c>
      <c r="AH25" s="87">
        <v>50.33</v>
      </c>
      <c r="AI25" s="88">
        <v>58.49</v>
      </c>
      <c r="AJ25" s="92">
        <f t="shared" si="6"/>
        <v>8.1600000000000037</v>
      </c>
      <c r="AK25" s="84">
        <v>12</v>
      </c>
      <c r="AL25" s="86" t="s">
        <v>36</v>
      </c>
      <c r="AM25" s="87">
        <v>57.04</v>
      </c>
      <c r="AN25" s="88">
        <v>66</v>
      </c>
      <c r="AO25" s="89">
        <f t="shared" si="7"/>
        <v>8.9600000000000009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84">
        <v>13</v>
      </c>
      <c r="B26" s="85" t="s">
        <v>43</v>
      </c>
      <c r="C26" s="86" t="s">
        <v>44</v>
      </c>
      <c r="D26" s="90">
        <v>56.57</v>
      </c>
      <c r="E26" s="91">
        <v>51.56</v>
      </c>
      <c r="F26" s="89">
        <f t="shared" si="0"/>
        <v>-5.009999999999998</v>
      </c>
      <c r="G26" s="84">
        <v>13</v>
      </c>
      <c r="H26" s="86" t="s">
        <v>52</v>
      </c>
      <c r="I26" s="90">
        <v>54.16</v>
      </c>
      <c r="J26" s="91">
        <v>49.02</v>
      </c>
      <c r="K26" s="92">
        <f t="shared" si="1"/>
        <v>-5.1399999999999935</v>
      </c>
      <c r="L26" s="84">
        <v>13</v>
      </c>
      <c r="M26" s="86" t="s">
        <v>36</v>
      </c>
      <c r="N26" s="87">
        <v>31.85</v>
      </c>
      <c r="O26" s="88">
        <v>41.25</v>
      </c>
      <c r="P26" s="93">
        <f t="shared" si="2"/>
        <v>9.3999999999999986</v>
      </c>
      <c r="Q26" s="84">
        <v>13</v>
      </c>
      <c r="R26" s="86" t="s">
        <v>88</v>
      </c>
      <c r="S26" s="90">
        <v>63</v>
      </c>
      <c r="T26" s="91">
        <v>43.75</v>
      </c>
      <c r="U26" s="92">
        <f t="shared" si="3"/>
        <v>-19.25</v>
      </c>
      <c r="V26" s="84">
        <v>13</v>
      </c>
      <c r="W26" s="86" t="s">
        <v>90</v>
      </c>
      <c r="X26" s="90">
        <v>36.5</v>
      </c>
      <c r="Y26" s="91">
        <v>42.92</v>
      </c>
      <c r="Z26" s="93">
        <f t="shared" si="4"/>
        <v>6.4200000000000017</v>
      </c>
      <c r="AA26" s="84">
        <v>13</v>
      </c>
      <c r="AB26" s="86" t="s">
        <v>92</v>
      </c>
      <c r="AC26" s="87">
        <v>56.68</v>
      </c>
      <c r="AD26" s="88">
        <v>61.18</v>
      </c>
      <c r="AE26" s="89">
        <f t="shared" si="5"/>
        <v>4.5</v>
      </c>
      <c r="AF26" s="84">
        <v>13</v>
      </c>
      <c r="AG26" s="86" t="s">
        <v>94</v>
      </c>
      <c r="AH26" s="90">
        <v>45.38</v>
      </c>
      <c r="AI26" s="91">
        <v>58.46</v>
      </c>
      <c r="AJ26" s="92">
        <f t="shared" si="6"/>
        <v>13.079999999999998</v>
      </c>
      <c r="AK26" s="84">
        <v>13</v>
      </c>
      <c r="AL26" s="86" t="s">
        <v>96</v>
      </c>
      <c r="AM26" s="87">
        <v>51.77</v>
      </c>
      <c r="AN26" s="88">
        <v>65.930000000000007</v>
      </c>
      <c r="AO26" s="89">
        <f t="shared" si="7"/>
        <v>14.160000000000004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>
      <c r="A27" s="84">
        <v>14</v>
      </c>
      <c r="B27" s="85" t="s">
        <v>97</v>
      </c>
      <c r="C27" s="86" t="s">
        <v>98</v>
      </c>
      <c r="D27" s="90">
        <v>58.31</v>
      </c>
      <c r="E27" s="91">
        <v>50.53</v>
      </c>
      <c r="F27" s="89">
        <f t="shared" si="0"/>
        <v>-7.7800000000000011</v>
      </c>
      <c r="G27" s="84">
        <v>14</v>
      </c>
      <c r="H27" s="86" t="s">
        <v>98</v>
      </c>
      <c r="I27" s="90">
        <v>59.66</v>
      </c>
      <c r="J27" s="91">
        <v>49.01</v>
      </c>
      <c r="K27" s="92">
        <f t="shared" si="1"/>
        <v>-10.649999999999999</v>
      </c>
      <c r="L27" s="84">
        <v>14</v>
      </c>
      <c r="M27" s="86" t="s">
        <v>84</v>
      </c>
      <c r="N27" s="90">
        <v>32.78</v>
      </c>
      <c r="O27" s="91">
        <v>40.630000000000003</v>
      </c>
      <c r="P27" s="93">
        <f t="shared" si="2"/>
        <v>7.8500000000000014</v>
      </c>
      <c r="Q27" s="84">
        <v>14</v>
      </c>
      <c r="R27" s="86" t="s">
        <v>36</v>
      </c>
      <c r="S27" s="87">
        <v>55.19</v>
      </c>
      <c r="T27" s="88">
        <v>43.57</v>
      </c>
      <c r="U27" s="92">
        <f t="shared" si="3"/>
        <v>-11.619999999999997</v>
      </c>
      <c r="V27" s="84">
        <v>14</v>
      </c>
      <c r="W27" s="86" t="s">
        <v>86</v>
      </c>
      <c r="X27" s="87">
        <v>50.05</v>
      </c>
      <c r="Y27" s="88">
        <v>42.65</v>
      </c>
      <c r="Z27" s="93">
        <f t="shared" si="4"/>
        <v>-7.3999999999999986</v>
      </c>
      <c r="AA27" s="84">
        <v>14</v>
      </c>
      <c r="AB27" s="86" t="s">
        <v>86</v>
      </c>
      <c r="AC27" s="87">
        <v>73.27</v>
      </c>
      <c r="AD27" s="88">
        <v>61.13</v>
      </c>
      <c r="AE27" s="89">
        <f t="shared" si="5"/>
        <v>-12.139999999999993</v>
      </c>
      <c r="AF27" s="84">
        <v>14</v>
      </c>
      <c r="AG27" s="86" t="s">
        <v>76</v>
      </c>
      <c r="AH27" s="90">
        <v>52.12</v>
      </c>
      <c r="AI27" s="91">
        <v>58.01</v>
      </c>
      <c r="AJ27" s="92">
        <f t="shared" si="6"/>
        <v>5.8900000000000006</v>
      </c>
      <c r="AK27" s="84">
        <v>14</v>
      </c>
      <c r="AL27" s="86" t="s">
        <v>100</v>
      </c>
      <c r="AM27" s="90">
        <v>62.48</v>
      </c>
      <c r="AN27" s="91">
        <v>65.599999999999994</v>
      </c>
      <c r="AO27" s="89">
        <f t="shared" si="7"/>
        <v>3.1199999999999974</v>
      </c>
    </row>
    <row r="28" spans="1:51">
      <c r="A28" s="84">
        <v>15</v>
      </c>
      <c r="B28" s="85" t="s">
        <v>95</v>
      </c>
      <c r="C28" s="86" t="s">
        <v>96</v>
      </c>
      <c r="D28" s="87">
        <v>53.09</v>
      </c>
      <c r="E28" s="88">
        <v>50.28</v>
      </c>
      <c r="F28" s="89">
        <f t="shared" si="0"/>
        <v>-2.8100000000000023</v>
      </c>
      <c r="G28" s="84">
        <v>15</v>
      </c>
      <c r="H28" s="86" t="s">
        <v>56</v>
      </c>
      <c r="I28" s="90">
        <v>53.38</v>
      </c>
      <c r="J28" s="91">
        <v>49</v>
      </c>
      <c r="K28" s="92">
        <f t="shared" si="1"/>
        <v>-4.3800000000000026</v>
      </c>
      <c r="L28" s="84">
        <v>15</v>
      </c>
      <c r="M28" s="86" t="s">
        <v>102</v>
      </c>
      <c r="N28" s="87">
        <v>35.32</v>
      </c>
      <c r="O28" s="88">
        <v>40.6</v>
      </c>
      <c r="P28" s="93">
        <f t="shared" si="2"/>
        <v>5.2800000000000011</v>
      </c>
      <c r="Q28" s="84">
        <v>15</v>
      </c>
      <c r="R28" s="86" t="s">
        <v>100</v>
      </c>
      <c r="S28" s="90">
        <v>76.430000000000007</v>
      </c>
      <c r="T28" s="91">
        <v>43.25</v>
      </c>
      <c r="U28" s="92">
        <f t="shared" si="3"/>
        <v>-33.180000000000007</v>
      </c>
      <c r="V28" s="84">
        <v>15</v>
      </c>
      <c r="W28" s="86" t="s">
        <v>104</v>
      </c>
      <c r="X28" s="90">
        <v>40.75</v>
      </c>
      <c r="Y28" s="91">
        <v>42.55</v>
      </c>
      <c r="Z28" s="93">
        <f t="shared" si="4"/>
        <v>1.7999999999999972</v>
      </c>
      <c r="AA28" s="84">
        <v>15</v>
      </c>
      <c r="AB28" s="86" t="s">
        <v>80</v>
      </c>
      <c r="AC28" s="90">
        <v>67.55</v>
      </c>
      <c r="AD28" s="91">
        <v>60.58</v>
      </c>
      <c r="AE28" s="89">
        <f t="shared" si="5"/>
        <v>-6.9699999999999989</v>
      </c>
      <c r="AF28" s="84">
        <v>15</v>
      </c>
      <c r="AG28" s="86" t="s">
        <v>36</v>
      </c>
      <c r="AH28" s="87">
        <v>45.37</v>
      </c>
      <c r="AI28" s="88">
        <v>57.86</v>
      </c>
      <c r="AJ28" s="92">
        <f t="shared" si="6"/>
        <v>12.490000000000002</v>
      </c>
      <c r="AK28" s="84">
        <v>15</v>
      </c>
      <c r="AL28" s="86" t="s">
        <v>106</v>
      </c>
      <c r="AM28" s="90">
        <v>64.92</v>
      </c>
      <c r="AN28" s="91">
        <v>64.5</v>
      </c>
      <c r="AO28" s="89">
        <f t="shared" si="7"/>
        <v>-0.42000000000000171</v>
      </c>
    </row>
    <row r="29" spans="1:51">
      <c r="A29" s="84">
        <v>16</v>
      </c>
      <c r="B29" s="85" t="s">
        <v>65</v>
      </c>
      <c r="C29" s="86" t="s">
        <v>66</v>
      </c>
      <c r="D29" s="87">
        <v>50.27</v>
      </c>
      <c r="E29" s="88">
        <v>50</v>
      </c>
      <c r="F29" s="89">
        <f t="shared" si="0"/>
        <v>-0.27000000000000313</v>
      </c>
      <c r="G29" s="84">
        <v>16</v>
      </c>
      <c r="H29" s="86" t="s">
        <v>100</v>
      </c>
      <c r="I29" s="90">
        <v>62.57</v>
      </c>
      <c r="J29" s="91">
        <v>48.9</v>
      </c>
      <c r="K29" s="92">
        <f t="shared" si="1"/>
        <v>-13.670000000000002</v>
      </c>
      <c r="L29" s="84">
        <v>16</v>
      </c>
      <c r="M29" s="86" t="s">
        <v>48</v>
      </c>
      <c r="N29" s="87">
        <v>38.21</v>
      </c>
      <c r="O29" s="88">
        <v>40.57</v>
      </c>
      <c r="P29" s="93">
        <f t="shared" si="2"/>
        <v>2.3599999999999994</v>
      </c>
      <c r="Q29" s="84">
        <v>16</v>
      </c>
      <c r="R29" s="86" t="s">
        <v>96</v>
      </c>
      <c r="S29" s="87">
        <v>59.71</v>
      </c>
      <c r="T29" s="88">
        <v>43.1</v>
      </c>
      <c r="U29" s="92">
        <f t="shared" si="3"/>
        <v>-16.61</v>
      </c>
      <c r="V29" s="84">
        <v>16</v>
      </c>
      <c r="W29" s="86" t="s">
        <v>44</v>
      </c>
      <c r="X29" s="90">
        <v>46.25</v>
      </c>
      <c r="Y29" s="91">
        <v>42.33</v>
      </c>
      <c r="Z29" s="93">
        <f t="shared" si="4"/>
        <v>-3.9200000000000017</v>
      </c>
      <c r="AA29" s="84">
        <v>16</v>
      </c>
      <c r="AB29" s="86" t="s">
        <v>108</v>
      </c>
      <c r="AC29" s="90">
        <v>66.89</v>
      </c>
      <c r="AD29" s="91">
        <v>60.22</v>
      </c>
      <c r="AE29" s="89">
        <f t="shared" si="5"/>
        <v>-6.6700000000000017</v>
      </c>
      <c r="AF29" s="84">
        <v>16</v>
      </c>
      <c r="AG29" s="86" t="s">
        <v>42</v>
      </c>
      <c r="AH29" s="90">
        <v>46</v>
      </c>
      <c r="AI29" s="91">
        <v>57.86</v>
      </c>
      <c r="AJ29" s="92">
        <f t="shared" si="6"/>
        <v>11.86</v>
      </c>
      <c r="AK29" s="84">
        <v>16</v>
      </c>
      <c r="AL29" s="86" t="s">
        <v>58</v>
      </c>
      <c r="AM29" s="90">
        <v>69.33</v>
      </c>
      <c r="AN29" s="91">
        <v>64.2</v>
      </c>
      <c r="AO29" s="89">
        <f t="shared" si="7"/>
        <v>-5.1299999999999955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84">
        <v>17</v>
      </c>
      <c r="B30" s="85" t="s">
        <v>109</v>
      </c>
      <c r="C30" s="86" t="s">
        <v>110</v>
      </c>
      <c r="D30" s="90">
        <v>49.45</v>
      </c>
      <c r="E30" s="91">
        <v>49.75</v>
      </c>
      <c r="F30" s="89">
        <f t="shared" si="0"/>
        <v>0.29999999999999716</v>
      </c>
      <c r="G30" s="84">
        <v>17</v>
      </c>
      <c r="H30" s="86" t="s">
        <v>112</v>
      </c>
      <c r="I30" s="90">
        <v>64.22</v>
      </c>
      <c r="J30" s="91">
        <v>48.57</v>
      </c>
      <c r="K30" s="92">
        <f t="shared" si="1"/>
        <v>-15.649999999999999</v>
      </c>
      <c r="L30" s="84">
        <v>17</v>
      </c>
      <c r="M30" s="86" t="s">
        <v>90</v>
      </c>
      <c r="N30" s="90">
        <v>31</v>
      </c>
      <c r="O30" s="91">
        <v>40.42</v>
      </c>
      <c r="P30" s="93">
        <f t="shared" si="2"/>
        <v>9.4200000000000017</v>
      </c>
      <c r="Q30" s="84">
        <v>17</v>
      </c>
      <c r="R30" s="86" t="s">
        <v>90</v>
      </c>
      <c r="S30" s="90">
        <v>74</v>
      </c>
      <c r="T30" s="91">
        <v>42.5</v>
      </c>
      <c r="U30" s="92">
        <f t="shared" si="3"/>
        <v>-31.5</v>
      </c>
      <c r="V30" s="84">
        <v>17</v>
      </c>
      <c r="W30" s="86" t="s">
        <v>56</v>
      </c>
      <c r="X30" s="90">
        <v>43.08</v>
      </c>
      <c r="Y30" s="91">
        <v>42.25</v>
      </c>
      <c r="Z30" s="93">
        <f t="shared" si="4"/>
        <v>-0.82999999999999829</v>
      </c>
      <c r="AA30" s="84">
        <v>17</v>
      </c>
      <c r="AB30" s="86" t="s">
        <v>64</v>
      </c>
      <c r="AC30" s="90">
        <v>46.17</v>
      </c>
      <c r="AD30" s="91">
        <v>60</v>
      </c>
      <c r="AE30" s="89">
        <f t="shared" si="5"/>
        <v>13.829999999999998</v>
      </c>
      <c r="AF30" s="84">
        <v>17</v>
      </c>
      <c r="AG30" s="86" t="s">
        <v>70</v>
      </c>
      <c r="AH30" s="87">
        <v>43.88</v>
      </c>
      <c r="AI30" s="88">
        <v>57.55</v>
      </c>
      <c r="AJ30" s="92">
        <f t="shared" si="6"/>
        <v>13.669999999999995</v>
      </c>
      <c r="AK30" s="84">
        <v>17</v>
      </c>
      <c r="AL30" s="86" t="s">
        <v>68</v>
      </c>
      <c r="AM30" s="90">
        <v>46.22</v>
      </c>
      <c r="AN30" s="91">
        <v>64</v>
      </c>
      <c r="AO30" s="89">
        <f t="shared" si="7"/>
        <v>17.78</v>
      </c>
    </row>
    <row r="31" spans="1:51">
      <c r="A31" s="84">
        <v>18</v>
      </c>
      <c r="B31" s="85" t="s">
        <v>27</v>
      </c>
      <c r="C31" s="86" t="s">
        <v>28</v>
      </c>
      <c r="D31" s="90">
        <v>32</v>
      </c>
      <c r="E31" s="91">
        <v>49.6</v>
      </c>
      <c r="F31" s="89">
        <f t="shared" si="0"/>
        <v>17.600000000000001</v>
      </c>
      <c r="G31" s="84">
        <v>18</v>
      </c>
      <c r="H31" s="86" t="s">
        <v>34</v>
      </c>
      <c r="I31" s="87">
        <v>55.76</v>
      </c>
      <c r="J31" s="88">
        <v>48.56</v>
      </c>
      <c r="K31" s="92">
        <f t="shared" si="1"/>
        <v>-7.1999999999999957</v>
      </c>
      <c r="L31" s="84">
        <v>18</v>
      </c>
      <c r="M31" s="86" t="s">
        <v>38</v>
      </c>
      <c r="N31" s="87">
        <v>35.74</v>
      </c>
      <c r="O31" s="88">
        <v>40.21</v>
      </c>
      <c r="P31" s="93">
        <f t="shared" si="2"/>
        <v>4.4699999999999989</v>
      </c>
      <c r="Q31" s="84">
        <v>18</v>
      </c>
      <c r="R31" s="86" t="s">
        <v>44</v>
      </c>
      <c r="S31" s="90">
        <v>80.36</v>
      </c>
      <c r="T31" s="91">
        <v>41.67</v>
      </c>
      <c r="U31" s="92">
        <f t="shared" si="3"/>
        <v>-38.69</v>
      </c>
      <c r="V31" s="84">
        <v>18</v>
      </c>
      <c r="W31" s="86" t="s">
        <v>114</v>
      </c>
      <c r="X31" s="90">
        <v>31.88</v>
      </c>
      <c r="Y31" s="91">
        <v>41.93</v>
      </c>
      <c r="Z31" s="93">
        <f t="shared" si="4"/>
        <v>10.050000000000001</v>
      </c>
      <c r="AA31" s="84">
        <v>18</v>
      </c>
      <c r="AB31" s="86" t="s">
        <v>78</v>
      </c>
      <c r="AC31" s="90">
        <v>60.43</v>
      </c>
      <c r="AD31" s="91">
        <v>60</v>
      </c>
      <c r="AE31" s="89">
        <f t="shared" si="5"/>
        <v>-0.42999999999999972</v>
      </c>
      <c r="AF31" s="84">
        <v>18</v>
      </c>
      <c r="AG31" s="86" t="s">
        <v>72</v>
      </c>
      <c r="AH31" s="90">
        <v>28.75</v>
      </c>
      <c r="AI31" s="91">
        <v>57.5</v>
      </c>
      <c r="AJ31" s="92">
        <f t="shared" si="6"/>
        <v>28.75</v>
      </c>
      <c r="AK31" s="84">
        <v>18</v>
      </c>
      <c r="AL31" s="86" t="s">
        <v>116</v>
      </c>
      <c r="AM31" s="90">
        <v>48.5</v>
      </c>
      <c r="AN31" s="91">
        <v>64</v>
      </c>
      <c r="AO31" s="89">
        <f t="shared" si="7"/>
        <v>15.5</v>
      </c>
    </row>
    <row r="32" spans="1:51">
      <c r="A32" s="84">
        <v>19</v>
      </c>
      <c r="B32" s="85" t="s">
        <v>117</v>
      </c>
      <c r="C32" s="86" t="s">
        <v>118</v>
      </c>
      <c r="D32" s="90">
        <v>65.239999999999995</v>
      </c>
      <c r="E32" s="91">
        <v>49.56</v>
      </c>
      <c r="F32" s="89">
        <f t="shared" si="0"/>
        <v>-15.679999999999993</v>
      </c>
      <c r="G32" s="84">
        <v>19</v>
      </c>
      <c r="H32" s="86" t="s">
        <v>120</v>
      </c>
      <c r="I32" s="90">
        <v>50.88</v>
      </c>
      <c r="J32" s="91">
        <v>48.47</v>
      </c>
      <c r="K32" s="92">
        <f t="shared" si="1"/>
        <v>-2.4100000000000037</v>
      </c>
      <c r="L32" s="84">
        <v>19</v>
      </c>
      <c r="M32" s="86" t="s">
        <v>32</v>
      </c>
      <c r="N32" s="87">
        <v>26.25</v>
      </c>
      <c r="O32" s="88">
        <v>40</v>
      </c>
      <c r="P32" s="93">
        <f t="shared" si="2"/>
        <v>13.75</v>
      </c>
      <c r="Q32" s="84">
        <v>19</v>
      </c>
      <c r="R32" s="86" t="s">
        <v>98</v>
      </c>
      <c r="S32" s="90">
        <v>63.59</v>
      </c>
      <c r="T32" s="91">
        <v>40.47</v>
      </c>
      <c r="U32" s="92">
        <f t="shared" si="3"/>
        <v>-23.120000000000005</v>
      </c>
      <c r="V32" s="84">
        <v>19</v>
      </c>
      <c r="W32" s="86" t="s">
        <v>68</v>
      </c>
      <c r="X32" s="90">
        <v>36.67</v>
      </c>
      <c r="Y32" s="91">
        <v>41.5</v>
      </c>
      <c r="Z32" s="93">
        <f t="shared" si="4"/>
        <v>4.8299999999999983</v>
      </c>
      <c r="AA32" s="84">
        <v>19</v>
      </c>
      <c r="AB32" s="86" t="s">
        <v>62</v>
      </c>
      <c r="AC32" s="90">
        <v>73.3</v>
      </c>
      <c r="AD32" s="91">
        <v>59.69</v>
      </c>
      <c r="AE32" s="89">
        <f t="shared" si="5"/>
        <v>-13.61</v>
      </c>
      <c r="AF32" s="84">
        <v>19</v>
      </c>
      <c r="AG32" s="86" t="s">
        <v>122</v>
      </c>
      <c r="AH32" s="90">
        <v>48</v>
      </c>
      <c r="AI32" s="91">
        <v>57.27</v>
      </c>
      <c r="AJ32" s="92">
        <f t="shared" si="6"/>
        <v>9.2700000000000031</v>
      </c>
      <c r="AK32" s="84">
        <v>19</v>
      </c>
      <c r="AL32" s="86" t="s">
        <v>112</v>
      </c>
      <c r="AM32" s="90">
        <v>69.78</v>
      </c>
      <c r="AN32" s="91">
        <v>63.43</v>
      </c>
      <c r="AO32" s="89">
        <f t="shared" si="7"/>
        <v>-6.3500000000000014</v>
      </c>
    </row>
    <row r="33" spans="1:51">
      <c r="A33" s="84">
        <v>20</v>
      </c>
      <c r="B33" s="85" t="s">
        <v>123</v>
      </c>
      <c r="C33" s="86" t="s">
        <v>124</v>
      </c>
      <c r="D33" s="90">
        <v>63</v>
      </c>
      <c r="E33" s="91">
        <v>49.44</v>
      </c>
      <c r="F33" s="89">
        <f t="shared" si="0"/>
        <v>-13.560000000000002</v>
      </c>
      <c r="G33" s="84">
        <v>20</v>
      </c>
      <c r="H33" s="86" t="s">
        <v>96</v>
      </c>
      <c r="I33" s="87">
        <v>48.23</v>
      </c>
      <c r="J33" s="88">
        <v>48.28</v>
      </c>
      <c r="K33" s="92">
        <f t="shared" si="1"/>
        <v>5.0000000000004263E-2</v>
      </c>
      <c r="L33" s="84">
        <v>20</v>
      </c>
      <c r="M33" s="86" t="s">
        <v>86</v>
      </c>
      <c r="N33" s="87">
        <v>41.71</v>
      </c>
      <c r="O33" s="88">
        <v>39.86</v>
      </c>
      <c r="P33" s="93">
        <f t="shared" si="2"/>
        <v>-1.8500000000000014</v>
      </c>
      <c r="Q33" s="84">
        <v>20</v>
      </c>
      <c r="R33" s="86" t="s">
        <v>124</v>
      </c>
      <c r="S33" s="90">
        <v>77.14</v>
      </c>
      <c r="T33" s="91">
        <v>39.799999999999997</v>
      </c>
      <c r="U33" s="92">
        <f t="shared" si="3"/>
        <v>-37.340000000000003</v>
      </c>
      <c r="V33" s="84">
        <v>20</v>
      </c>
      <c r="W33" s="86" t="s">
        <v>50</v>
      </c>
      <c r="X33" s="90">
        <v>42.12</v>
      </c>
      <c r="Y33" s="91">
        <v>41.32</v>
      </c>
      <c r="Z33" s="93">
        <f t="shared" si="4"/>
        <v>-0.79999999999999716</v>
      </c>
      <c r="AA33" s="84">
        <v>20</v>
      </c>
      <c r="AB33" s="86" t="s">
        <v>126</v>
      </c>
      <c r="AC33" s="90">
        <v>61.92</v>
      </c>
      <c r="AD33" s="91">
        <v>59.6</v>
      </c>
      <c r="AE33" s="89">
        <f t="shared" si="5"/>
        <v>-2.3200000000000003</v>
      </c>
      <c r="AF33" s="84">
        <v>20</v>
      </c>
      <c r="AG33" s="86" t="s">
        <v>124</v>
      </c>
      <c r="AH33" s="90">
        <v>48.93</v>
      </c>
      <c r="AI33" s="91">
        <v>57.2</v>
      </c>
      <c r="AJ33" s="92">
        <f t="shared" si="6"/>
        <v>8.2700000000000031</v>
      </c>
      <c r="AK33" s="84">
        <v>20</v>
      </c>
      <c r="AL33" s="86" t="s">
        <v>128</v>
      </c>
      <c r="AM33" s="90">
        <v>47.68</v>
      </c>
      <c r="AN33" s="91">
        <v>63.29</v>
      </c>
      <c r="AO33" s="89">
        <f t="shared" si="7"/>
        <v>15.61</v>
      </c>
    </row>
    <row r="34" spans="1:51">
      <c r="A34" s="84">
        <v>21</v>
      </c>
      <c r="B34" s="85" t="s">
        <v>129</v>
      </c>
      <c r="C34" s="86" t="s">
        <v>130</v>
      </c>
      <c r="D34" s="90">
        <v>38.4</v>
      </c>
      <c r="E34" s="91">
        <v>49.43</v>
      </c>
      <c r="F34" s="89">
        <f t="shared" si="0"/>
        <v>11.030000000000001</v>
      </c>
      <c r="G34" s="84">
        <v>21</v>
      </c>
      <c r="H34" s="86" t="s">
        <v>92</v>
      </c>
      <c r="I34" s="87">
        <v>49.48</v>
      </c>
      <c r="J34" s="88">
        <v>48</v>
      </c>
      <c r="K34" s="92">
        <f t="shared" si="1"/>
        <v>-1.4799999999999969</v>
      </c>
      <c r="L34" s="84">
        <v>21</v>
      </c>
      <c r="M34" s="86" t="s">
        <v>132</v>
      </c>
      <c r="N34" s="90">
        <v>27</v>
      </c>
      <c r="O34" s="91">
        <v>39.630000000000003</v>
      </c>
      <c r="P34" s="93">
        <f t="shared" si="2"/>
        <v>12.630000000000003</v>
      </c>
      <c r="Q34" s="84">
        <v>21</v>
      </c>
      <c r="R34" s="86" t="s">
        <v>86</v>
      </c>
      <c r="S34" s="87">
        <v>78.37</v>
      </c>
      <c r="T34" s="88">
        <v>39.72</v>
      </c>
      <c r="U34" s="92">
        <f t="shared" si="3"/>
        <v>-38.650000000000006</v>
      </c>
      <c r="V34" s="84">
        <v>21</v>
      </c>
      <c r="W34" s="86" t="s">
        <v>120</v>
      </c>
      <c r="X34" s="90">
        <v>41.88</v>
      </c>
      <c r="Y34" s="91">
        <v>40.96</v>
      </c>
      <c r="Z34" s="93">
        <f t="shared" si="4"/>
        <v>-0.92000000000000171</v>
      </c>
      <c r="AA34" s="84">
        <v>21</v>
      </c>
      <c r="AB34" s="86" t="s">
        <v>54</v>
      </c>
      <c r="AC34" s="90">
        <v>72.48</v>
      </c>
      <c r="AD34" s="91">
        <v>59.5</v>
      </c>
      <c r="AE34" s="89">
        <f t="shared" si="5"/>
        <v>-12.980000000000004</v>
      </c>
      <c r="AF34" s="84">
        <v>21</v>
      </c>
      <c r="AG34" s="86" t="s">
        <v>98</v>
      </c>
      <c r="AH34" s="90">
        <v>56.99</v>
      </c>
      <c r="AI34" s="91">
        <v>57</v>
      </c>
      <c r="AJ34" s="92">
        <f t="shared" si="6"/>
        <v>9.9999999999980105E-3</v>
      </c>
      <c r="AK34" s="84">
        <v>21</v>
      </c>
      <c r="AL34" s="86" t="s">
        <v>76</v>
      </c>
      <c r="AM34" s="90">
        <v>61.52</v>
      </c>
      <c r="AN34" s="91">
        <v>63.19</v>
      </c>
      <c r="AO34" s="89">
        <f t="shared" si="7"/>
        <v>1.6699999999999946</v>
      </c>
    </row>
    <row r="35" spans="1:51">
      <c r="A35" s="84">
        <v>22</v>
      </c>
      <c r="B35" s="85" t="s">
        <v>79</v>
      </c>
      <c r="C35" s="86" t="s">
        <v>80</v>
      </c>
      <c r="D35" s="90">
        <v>63.55</v>
      </c>
      <c r="E35" s="91">
        <v>49.42</v>
      </c>
      <c r="F35" s="89">
        <f t="shared" si="0"/>
        <v>-14.129999999999995</v>
      </c>
      <c r="G35" s="84">
        <v>22</v>
      </c>
      <c r="H35" s="86" t="s">
        <v>30</v>
      </c>
      <c r="I35" s="90">
        <v>75.86</v>
      </c>
      <c r="J35" s="91">
        <v>47.8</v>
      </c>
      <c r="K35" s="92">
        <f t="shared" si="1"/>
        <v>-28.060000000000002</v>
      </c>
      <c r="L35" s="84">
        <v>22</v>
      </c>
      <c r="M35" s="86" t="s">
        <v>120</v>
      </c>
      <c r="N35" s="90">
        <v>32.340000000000003</v>
      </c>
      <c r="O35" s="91">
        <v>39.549999999999997</v>
      </c>
      <c r="P35" s="93">
        <f t="shared" si="2"/>
        <v>7.2099999999999937</v>
      </c>
      <c r="Q35" s="84">
        <v>22</v>
      </c>
      <c r="R35" s="86" t="s">
        <v>80</v>
      </c>
      <c r="S35" s="90">
        <v>69.44</v>
      </c>
      <c r="T35" s="91">
        <v>39.72</v>
      </c>
      <c r="U35" s="92">
        <f t="shared" si="3"/>
        <v>-29.72</v>
      </c>
      <c r="V35" s="84">
        <v>22</v>
      </c>
      <c r="W35" s="86" t="s">
        <v>98</v>
      </c>
      <c r="X35" s="90">
        <v>50.04</v>
      </c>
      <c r="Y35" s="91">
        <v>40.950000000000003</v>
      </c>
      <c r="Z35" s="93">
        <f t="shared" si="4"/>
        <v>-9.0899999999999963</v>
      </c>
      <c r="AA35" s="84">
        <v>22</v>
      </c>
      <c r="AB35" s="86" t="s">
        <v>114</v>
      </c>
      <c r="AC35" s="90">
        <v>50.63</v>
      </c>
      <c r="AD35" s="91">
        <v>59.43</v>
      </c>
      <c r="AE35" s="89">
        <f t="shared" si="5"/>
        <v>8.7999999999999972</v>
      </c>
      <c r="AF35" s="84">
        <v>22</v>
      </c>
      <c r="AG35" s="86" t="s">
        <v>134</v>
      </c>
      <c r="AH35" s="90">
        <v>54</v>
      </c>
      <c r="AI35" s="91">
        <v>56.67</v>
      </c>
      <c r="AJ35" s="92">
        <f t="shared" si="6"/>
        <v>2.6700000000000017</v>
      </c>
      <c r="AK35" s="84">
        <v>22</v>
      </c>
      <c r="AL35" s="86" t="s">
        <v>136</v>
      </c>
      <c r="AM35" s="90">
        <v>34</v>
      </c>
      <c r="AN35" s="91">
        <v>63.11</v>
      </c>
      <c r="AO35" s="89">
        <f t="shared" si="7"/>
        <v>29.11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84">
        <v>23</v>
      </c>
      <c r="B36" s="85" t="s">
        <v>125</v>
      </c>
      <c r="C36" s="86" t="s">
        <v>126</v>
      </c>
      <c r="D36" s="90">
        <v>36.33</v>
      </c>
      <c r="E36" s="91">
        <v>49.4</v>
      </c>
      <c r="F36" s="89">
        <f t="shared" si="0"/>
        <v>13.07</v>
      </c>
      <c r="G36" s="84">
        <v>23</v>
      </c>
      <c r="H36" s="86" t="s">
        <v>138</v>
      </c>
      <c r="I36" s="90">
        <v>52.64</v>
      </c>
      <c r="J36" s="91">
        <v>47.8</v>
      </c>
      <c r="K36" s="92">
        <f t="shared" si="1"/>
        <v>-4.8400000000000034</v>
      </c>
      <c r="L36" s="84">
        <v>23</v>
      </c>
      <c r="M36" s="86" t="s">
        <v>76</v>
      </c>
      <c r="N36" s="90">
        <v>36.81</v>
      </c>
      <c r="O36" s="91">
        <v>39.36</v>
      </c>
      <c r="P36" s="93">
        <f t="shared" si="2"/>
        <v>2.5499999999999972</v>
      </c>
      <c r="Q36" s="84">
        <v>23</v>
      </c>
      <c r="R36" s="86" t="s">
        <v>140</v>
      </c>
      <c r="S36" s="90">
        <v>54.09</v>
      </c>
      <c r="T36" s="91">
        <v>39.229999999999997</v>
      </c>
      <c r="U36" s="92">
        <f t="shared" si="3"/>
        <v>-14.860000000000007</v>
      </c>
      <c r="V36" s="84">
        <v>23</v>
      </c>
      <c r="W36" s="86" t="s">
        <v>26</v>
      </c>
      <c r="X36" s="90">
        <v>40.36</v>
      </c>
      <c r="Y36" s="91">
        <v>40.93</v>
      </c>
      <c r="Z36" s="93">
        <f t="shared" si="4"/>
        <v>0.57000000000000028</v>
      </c>
      <c r="AA36" s="84">
        <v>23</v>
      </c>
      <c r="AB36" s="86" t="s">
        <v>38</v>
      </c>
      <c r="AC36" s="87">
        <v>68.98</v>
      </c>
      <c r="AD36" s="88">
        <v>59.33</v>
      </c>
      <c r="AE36" s="89">
        <f t="shared" si="5"/>
        <v>-9.6500000000000057</v>
      </c>
      <c r="AF36" s="84">
        <v>23</v>
      </c>
      <c r="AG36" s="86" t="s">
        <v>142</v>
      </c>
      <c r="AH36" s="90">
        <v>57.29</v>
      </c>
      <c r="AI36" s="91">
        <v>56.49</v>
      </c>
      <c r="AJ36" s="92">
        <f t="shared" si="6"/>
        <v>-0.79999999999999716</v>
      </c>
      <c r="AK36" s="84">
        <v>23</v>
      </c>
      <c r="AL36" s="86" t="s">
        <v>52</v>
      </c>
      <c r="AM36" s="90">
        <v>59.51</v>
      </c>
      <c r="AN36" s="91">
        <v>62.84</v>
      </c>
      <c r="AO36" s="89">
        <f t="shared" si="7"/>
        <v>3.3300000000000054</v>
      </c>
    </row>
    <row r="37" spans="1:51">
      <c r="A37" s="84">
        <v>24</v>
      </c>
      <c r="B37" s="85" t="s">
        <v>85</v>
      </c>
      <c r="C37" s="86" t="s">
        <v>86</v>
      </c>
      <c r="D37" s="87">
        <v>62.39</v>
      </c>
      <c r="E37" s="88">
        <v>49.36</v>
      </c>
      <c r="F37" s="89">
        <f t="shared" si="0"/>
        <v>-13.030000000000001</v>
      </c>
      <c r="G37" s="84">
        <v>24</v>
      </c>
      <c r="H37" s="86" t="s">
        <v>90</v>
      </c>
      <c r="I37" s="90">
        <v>61.2</v>
      </c>
      <c r="J37" s="91">
        <v>47.67</v>
      </c>
      <c r="K37" s="92">
        <f t="shared" si="1"/>
        <v>-13.530000000000001</v>
      </c>
      <c r="L37" s="84">
        <v>24</v>
      </c>
      <c r="M37" s="86" t="s">
        <v>138</v>
      </c>
      <c r="N37" s="90">
        <v>40.11</v>
      </c>
      <c r="O37" s="91">
        <v>39.130000000000003</v>
      </c>
      <c r="P37" s="93">
        <f t="shared" si="2"/>
        <v>-0.97999999999999687</v>
      </c>
      <c r="Q37" s="84">
        <v>24</v>
      </c>
      <c r="R37" s="86" t="s">
        <v>144</v>
      </c>
      <c r="S37" s="90">
        <v>65.22</v>
      </c>
      <c r="T37" s="91">
        <v>39</v>
      </c>
      <c r="U37" s="92">
        <f t="shared" si="3"/>
        <v>-26.22</v>
      </c>
      <c r="V37" s="84">
        <v>24</v>
      </c>
      <c r="W37" s="86" t="s">
        <v>126</v>
      </c>
      <c r="X37" s="90">
        <v>42.92</v>
      </c>
      <c r="Y37" s="91">
        <v>40.85</v>
      </c>
      <c r="Z37" s="93">
        <f t="shared" si="4"/>
        <v>-2.0700000000000003</v>
      </c>
      <c r="AA37" s="84">
        <v>24</v>
      </c>
      <c r="AB37" s="86" t="s">
        <v>146</v>
      </c>
      <c r="AC37" s="90">
        <v>57.48</v>
      </c>
      <c r="AD37" s="91">
        <v>59.2</v>
      </c>
      <c r="AE37" s="89">
        <f t="shared" si="5"/>
        <v>1.720000000000006</v>
      </c>
      <c r="AF37" s="84">
        <v>24</v>
      </c>
      <c r="AG37" s="86" t="s">
        <v>50</v>
      </c>
      <c r="AH37" s="90">
        <v>46.15</v>
      </c>
      <c r="AI37" s="91">
        <v>56.43</v>
      </c>
      <c r="AJ37" s="92">
        <f t="shared" si="6"/>
        <v>10.280000000000001</v>
      </c>
      <c r="AK37" s="84">
        <v>24</v>
      </c>
      <c r="AL37" s="86" t="s">
        <v>138</v>
      </c>
      <c r="AM37" s="90">
        <v>56.18</v>
      </c>
      <c r="AN37" s="91">
        <v>62.8</v>
      </c>
      <c r="AO37" s="89">
        <f t="shared" si="7"/>
        <v>6.6199999999999974</v>
      </c>
    </row>
    <row r="38" spans="1:51" s="94" customFormat="1">
      <c r="A38" s="84">
        <v>25</v>
      </c>
      <c r="B38" s="85" t="s">
        <v>39</v>
      </c>
      <c r="C38" s="86" t="s">
        <v>40</v>
      </c>
      <c r="D38" s="90">
        <v>61.69</v>
      </c>
      <c r="E38" s="91">
        <v>49.29</v>
      </c>
      <c r="F38" s="89">
        <f t="shared" si="0"/>
        <v>-12.399999999999999</v>
      </c>
      <c r="G38" s="84">
        <v>25</v>
      </c>
      <c r="H38" s="86" t="s">
        <v>148</v>
      </c>
      <c r="I38" s="87">
        <v>55.1</v>
      </c>
      <c r="J38" s="88">
        <v>47.26</v>
      </c>
      <c r="K38" s="92">
        <f t="shared" si="1"/>
        <v>-7.8400000000000034</v>
      </c>
      <c r="L38" s="84">
        <v>25</v>
      </c>
      <c r="M38" s="86" t="s">
        <v>150</v>
      </c>
      <c r="N38" s="87">
        <v>39.46</v>
      </c>
      <c r="O38" s="88">
        <v>38.89</v>
      </c>
      <c r="P38" s="93">
        <f t="shared" si="2"/>
        <v>-0.57000000000000028</v>
      </c>
      <c r="Q38" s="84">
        <v>25</v>
      </c>
      <c r="R38" s="86" t="s">
        <v>146</v>
      </c>
      <c r="S38" s="90">
        <v>46</v>
      </c>
      <c r="T38" s="91">
        <v>38.75</v>
      </c>
      <c r="U38" s="92">
        <f t="shared" si="3"/>
        <v>-7.25</v>
      </c>
      <c r="V38" s="84">
        <v>25</v>
      </c>
      <c r="W38" s="86" t="s">
        <v>38</v>
      </c>
      <c r="X38" s="87">
        <v>50.29</v>
      </c>
      <c r="Y38" s="88">
        <v>40.75</v>
      </c>
      <c r="Z38" s="93">
        <f t="shared" si="4"/>
        <v>-9.5399999999999991</v>
      </c>
      <c r="AA38" s="84">
        <v>25</v>
      </c>
      <c r="AB38" s="86" t="s">
        <v>152</v>
      </c>
      <c r="AC38" s="90">
        <v>60.81</v>
      </c>
      <c r="AD38" s="91">
        <v>59</v>
      </c>
      <c r="AE38" s="89">
        <f t="shared" si="5"/>
        <v>-1.8100000000000023</v>
      </c>
      <c r="AF38" s="84">
        <v>25</v>
      </c>
      <c r="AG38" s="86" t="s">
        <v>114</v>
      </c>
      <c r="AH38" s="90">
        <v>41.25</v>
      </c>
      <c r="AI38" s="91">
        <v>56.43</v>
      </c>
      <c r="AJ38" s="92">
        <f t="shared" si="6"/>
        <v>15.18</v>
      </c>
      <c r="AK38" s="84">
        <v>25</v>
      </c>
      <c r="AL38" s="86" t="s">
        <v>154</v>
      </c>
      <c r="AM38" s="90">
        <v>43.67</v>
      </c>
      <c r="AN38" s="91">
        <v>62.8</v>
      </c>
      <c r="AO38" s="89">
        <f t="shared" si="7"/>
        <v>19.129999999999995</v>
      </c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>
      <c r="A39" s="84">
        <v>26</v>
      </c>
      <c r="B39" s="85" t="s">
        <v>49</v>
      </c>
      <c r="C39" s="86" t="s">
        <v>50</v>
      </c>
      <c r="D39" s="90">
        <v>51.85</v>
      </c>
      <c r="E39" s="91">
        <v>49</v>
      </c>
      <c r="F39" s="89">
        <f t="shared" si="0"/>
        <v>-2.8500000000000014</v>
      </c>
      <c r="G39" s="84">
        <v>26</v>
      </c>
      <c r="H39" s="86" t="s">
        <v>156</v>
      </c>
      <c r="I39" s="90">
        <v>41.6</v>
      </c>
      <c r="J39" s="91">
        <v>46.67</v>
      </c>
      <c r="K39" s="92">
        <f t="shared" si="1"/>
        <v>5.07</v>
      </c>
      <c r="L39" s="84">
        <v>26</v>
      </c>
      <c r="M39" s="86" t="s">
        <v>80</v>
      </c>
      <c r="N39" s="90">
        <v>76.88</v>
      </c>
      <c r="O39" s="91">
        <v>38.81</v>
      </c>
      <c r="P39" s="93">
        <f t="shared" si="2"/>
        <v>-38.069999999999993</v>
      </c>
      <c r="Q39" s="84">
        <v>26</v>
      </c>
      <c r="R39" s="86" t="s">
        <v>114</v>
      </c>
      <c r="S39" s="90">
        <v>52.5</v>
      </c>
      <c r="T39" s="91">
        <v>38.57</v>
      </c>
      <c r="U39" s="92">
        <f t="shared" si="3"/>
        <v>-13.93</v>
      </c>
      <c r="V39" s="84">
        <v>26</v>
      </c>
      <c r="W39" s="86" t="s">
        <v>138</v>
      </c>
      <c r="X39" s="90">
        <v>43.07</v>
      </c>
      <c r="Y39" s="91">
        <v>40.729999999999997</v>
      </c>
      <c r="Z39" s="93">
        <f t="shared" si="4"/>
        <v>-2.3400000000000034</v>
      </c>
      <c r="AA39" s="84">
        <v>26</v>
      </c>
      <c r="AB39" s="86" t="s">
        <v>158</v>
      </c>
      <c r="AC39" s="90">
        <v>71.33</v>
      </c>
      <c r="AD39" s="91">
        <v>58.86</v>
      </c>
      <c r="AE39" s="89">
        <f t="shared" si="5"/>
        <v>-12.469999999999999</v>
      </c>
      <c r="AF39" s="84">
        <v>26</v>
      </c>
      <c r="AG39" s="86" t="s">
        <v>158</v>
      </c>
      <c r="AH39" s="90">
        <v>73.5</v>
      </c>
      <c r="AI39" s="91">
        <v>56.43</v>
      </c>
      <c r="AJ39" s="92">
        <f t="shared" si="6"/>
        <v>-17.07</v>
      </c>
      <c r="AK39" s="84">
        <v>26</v>
      </c>
      <c r="AL39" s="86" t="s">
        <v>92</v>
      </c>
      <c r="AM39" s="87">
        <v>48.35</v>
      </c>
      <c r="AN39" s="88">
        <v>62.12</v>
      </c>
      <c r="AO39" s="89">
        <f t="shared" si="7"/>
        <v>13.769999999999996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84">
        <v>27</v>
      </c>
      <c r="B40" s="85" t="s">
        <v>119</v>
      </c>
      <c r="C40" s="86" t="s">
        <v>120</v>
      </c>
      <c r="D40" s="90">
        <v>51.29</v>
      </c>
      <c r="E40" s="91">
        <v>48.86</v>
      </c>
      <c r="F40" s="89">
        <f t="shared" si="0"/>
        <v>-2.4299999999999997</v>
      </c>
      <c r="G40" s="84">
        <v>27</v>
      </c>
      <c r="H40" s="86" t="s">
        <v>124</v>
      </c>
      <c r="I40" s="90">
        <v>69.14</v>
      </c>
      <c r="J40" s="91">
        <v>46</v>
      </c>
      <c r="K40" s="92">
        <f t="shared" si="1"/>
        <v>-23.14</v>
      </c>
      <c r="L40" s="84">
        <v>27</v>
      </c>
      <c r="M40" s="86" t="s">
        <v>160</v>
      </c>
      <c r="N40" s="90">
        <v>39.53</v>
      </c>
      <c r="O40" s="91">
        <v>38.78</v>
      </c>
      <c r="P40" s="93">
        <f t="shared" si="2"/>
        <v>-0.75</v>
      </c>
      <c r="Q40" s="84">
        <v>27</v>
      </c>
      <c r="R40" s="86" t="s">
        <v>38</v>
      </c>
      <c r="S40" s="87">
        <v>69.41</v>
      </c>
      <c r="T40" s="88">
        <v>38.33</v>
      </c>
      <c r="U40" s="92">
        <f t="shared" si="3"/>
        <v>-31.08</v>
      </c>
      <c r="V40" s="84">
        <v>27</v>
      </c>
      <c r="W40" s="86" t="s">
        <v>72</v>
      </c>
      <c r="X40" s="90">
        <v>29.38</v>
      </c>
      <c r="Y40" s="91">
        <v>40.67</v>
      </c>
      <c r="Z40" s="93">
        <f t="shared" si="4"/>
        <v>11.290000000000003</v>
      </c>
      <c r="AA40" s="84">
        <v>27</v>
      </c>
      <c r="AB40" s="86" t="s">
        <v>44</v>
      </c>
      <c r="AC40" s="90">
        <v>68.489999999999995</v>
      </c>
      <c r="AD40" s="91">
        <v>58.67</v>
      </c>
      <c r="AE40" s="89">
        <f t="shared" si="5"/>
        <v>-9.8199999999999932</v>
      </c>
      <c r="AF40" s="84">
        <v>27</v>
      </c>
      <c r="AG40" s="86" t="s">
        <v>130</v>
      </c>
      <c r="AH40" s="90">
        <v>40</v>
      </c>
      <c r="AI40" s="91">
        <v>56.43</v>
      </c>
      <c r="AJ40" s="92">
        <f t="shared" si="6"/>
        <v>16.43</v>
      </c>
      <c r="AK40" s="84">
        <v>27</v>
      </c>
      <c r="AL40" s="86" t="s">
        <v>124</v>
      </c>
      <c r="AM40" s="90">
        <v>56.86</v>
      </c>
      <c r="AN40" s="91">
        <v>61.92</v>
      </c>
      <c r="AO40" s="89">
        <f t="shared" si="7"/>
        <v>5.0600000000000023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84">
        <v>28</v>
      </c>
      <c r="B41" s="85" t="s">
        <v>161</v>
      </c>
      <c r="C41" s="86" t="s">
        <v>162</v>
      </c>
      <c r="D41" s="90">
        <v>71.37</v>
      </c>
      <c r="E41" s="91">
        <v>48.76</v>
      </c>
      <c r="F41" s="89">
        <f t="shared" si="0"/>
        <v>-22.610000000000007</v>
      </c>
      <c r="G41" s="84">
        <v>28</v>
      </c>
      <c r="H41" s="86" t="s">
        <v>50</v>
      </c>
      <c r="I41" s="90">
        <v>49.08</v>
      </c>
      <c r="J41" s="91">
        <v>46</v>
      </c>
      <c r="K41" s="92">
        <f t="shared" si="1"/>
        <v>-3.0799999999999983</v>
      </c>
      <c r="L41" s="84">
        <v>28</v>
      </c>
      <c r="M41" s="86" t="s">
        <v>98</v>
      </c>
      <c r="N41" s="90">
        <v>47.97</v>
      </c>
      <c r="O41" s="91">
        <v>38.590000000000003</v>
      </c>
      <c r="P41" s="93">
        <f t="shared" si="2"/>
        <v>-9.3799999999999955</v>
      </c>
      <c r="Q41" s="84">
        <v>28</v>
      </c>
      <c r="R41" s="86" t="s">
        <v>142</v>
      </c>
      <c r="S41" s="90">
        <v>67.08</v>
      </c>
      <c r="T41" s="91">
        <v>37.869999999999997</v>
      </c>
      <c r="U41" s="92">
        <f t="shared" si="3"/>
        <v>-29.21</v>
      </c>
      <c r="V41" s="84">
        <v>28</v>
      </c>
      <c r="W41" s="86" t="s">
        <v>156</v>
      </c>
      <c r="X41" s="90">
        <v>39.5</v>
      </c>
      <c r="Y41" s="91">
        <v>40.25</v>
      </c>
      <c r="Z41" s="93">
        <f t="shared" si="4"/>
        <v>0.75</v>
      </c>
      <c r="AA41" s="84">
        <v>28</v>
      </c>
      <c r="AB41" s="86" t="s">
        <v>164</v>
      </c>
      <c r="AC41" s="95">
        <v>60.71</v>
      </c>
      <c r="AD41" s="96">
        <v>58.67</v>
      </c>
      <c r="AE41" s="89">
        <f t="shared" si="5"/>
        <v>-2.0399999999999991</v>
      </c>
      <c r="AF41" s="84">
        <v>28</v>
      </c>
      <c r="AG41" s="86" t="s">
        <v>46</v>
      </c>
      <c r="AH41" s="90">
        <v>56.36</v>
      </c>
      <c r="AI41" s="91">
        <v>56.43</v>
      </c>
      <c r="AJ41" s="92">
        <f t="shared" si="6"/>
        <v>7.0000000000000284E-2</v>
      </c>
      <c r="AK41" s="84">
        <v>28</v>
      </c>
      <c r="AL41" s="86" t="s">
        <v>146</v>
      </c>
      <c r="AM41" s="90">
        <v>54.4</v>
      </c>
      <c r="AN41" s="91">
        <v>61.8</v>
      </c>
      <c r="AO41" s="89">
        <f t="shared" si="7"/>
        <v>7.3999999999999986</v>
      </c>
    </row>
    <row r="42" spans="1:51">
      <c r="A42" s="84">
        <v>29</v>
      </c>
      <c r="B42" s="85" t="s">
        <v>75</v>
      </c>
      <c r="C42" s="86" t="s">
        <v>76</v>
      </c>
      <c r="D42" s="90">
        <v>52.86</v>
      </c>
      <c r="E42" s="91">
        <v>48.54</v>
      </c>
      <c r="F42" s="89">
        <f t="shared" si="0"/>
        <v>-4.32</v>
      </c>
      <c r="G42" s="84">
        <v>29</v>
      </c>
      <c r="H42" s="86" t="s">
        <v>64</v>
      </c>
      <c r="I42" s="90">
        <v>50</v>
      </c>
      <c r="J42" s="91">
        <v>46</v>
      </c>
      <c r="K42" s="92">
        <f t="shared" si="1"/>
        <v>-4</v>
      </c>
      <c r="L42" s="84">
        <v>29</v>
      </c>
      <c r="M42" s="86" t="s">
        <v>42</v>
      </c>
      <c r="N42" s="90">
        <v>28.5</v>
      </c>
      <c r="O42" s="91">
        <v>38.57</v>
      </c>
      <c r="P42" s="93">
        <f t="shared" si="2"/>
        <v>10.07</v>
      </c>
      <c r="Q42" s="84">
        <v>29</v>
      </c>
      <c r="R42" s="86" t="s">
        <v>118</v>
      </c>
      <c r="S42" s="90">
        <v>69.41</v>
      </c>
      <c r="T42" s="91">
        <v>37.81</v>
      </c>
      <c r="U42" s="92">
        <f t="shared" si="3"/>
        <v>-31.599999999999994</v>
      </c>
      <c r="V42" s="84">
        <v>29</v>
      </c>
      <c r="W42" s="86" t="s">
        <v>58</v>
      </c>
      <c r="X42" s="90">
        <v>44.03</v>
      </c>
      <c r="Y42" s="91">
        <v>40.229999999999997</v>
      </c>
      <c r="Z42" s="93">
        <f t="shared" si="4"/>
        <v>-3.8000000000000043</v>
      </c>
      <c r="AA42" s="84">
        <v>29</v>
      </c>
      <c r="AB42" s="86" t="s">
        <v>100</v>
      </c>
      <c r="AC42" s="90">
        <v>65.790000000000006</v>
      </c>
      <c r="AD42" s="91">
        <v>58.6</v>
      </c>
      <c r="AE42" s="89">
        <f t="shared" si="5"/>
        <v>-7.1900000000000048</v>
      </c>
      <c r="AF42" s="84">
        <v>29</v>
      </c>
      <c r="AG42" s="86" t="s">
        <v>96</v>
      </c>
      <c r="AH42" s="87">
        <v>44.14</v>
      </c>
      <c r="AI42" s="88">
        <v>56.21</v>
      </c>
      <c r="AJ42" s="92">
        <f t="shared" si="6"/>
        <v>12.07</v>
      </c>
      <c r="AK42" s="84">
        <v>29</v>
      </c>
      <c r="AL42" s="86" t="s">
        <v>34</v>
      </c>
      <c r="AM42" s="87">
        <v>62.67</v>
      </c>
      <c r="AN42" s="88">
        <v>61.75</v>
      </c>
      <c r="AO42" s="89">
        <f t="shared" si="7"/>
        <v>-0.92000000000000171</v>
      </c>
    </row>
    <row r="43" spans="1:51">
      <c r="A43" s="84">
        <v>30</v>
      </c>
      <c r="B43" s="85" t="s">
        <v>53</v>
      </c>
      <c r="C43" s="86" t="s">
        <v>54</v>
      </c>
      <c r="D43" s="90">
        <v>54.95</v>
      </c>
      <c r="E43" s="91">
        <v>48.5</v>
      </c>
      <c r="F43" s="89">
        <f t="shared" si="0"/>
        <v>-6.4500000000000028</v>
      </c>
      <c r="G43" s="84">
        <v>30</v>
      </c>
      <c r="H43" s="86" t="s">
        <v>94</v>
      </c>
      <c r="I43" s="90">
        <v>53.38</v>
      </c>
      <c r="J43" s="91">
        <v>45.85</v>
      </c>
      <c r="K43" s="92">
        <f t="shared" si="1"/>
        <v>-7.5300000000000011</v>
      </c>
      <c r="L43" s="84">
        <v>30</v>
      </c>
      <c r="M43" s="86" t="s">
        <v>92</v>
      </c>
      <c r="N43" s="87">
        <v>27.61</v>
      </c>
      <c r="O43" s="88">
        <v>38.53</v>
      </c>
      <c r="P43" s="93">
        <f t="shared" si="2"/>
        <v>10.920000000000002</v>
      </c>
      <c r="Q43" s="84">
        <v>30</v>
      </c>
      <c r="R43" s="86" t="s">
        <v>84</v>
      </c>
      <c r="S43" s="90">
        <v>52.78</v>
      </c>
      <c r="T43" s="91">
        <v>37.5</v>
      </c>
      <c r="U43" s="92">
        <f t="shared" si="3"/>
        <v>-15.280000000000001</v>
      </c>
      <c r="V43" s="84">
        <v>30</v>
      </c>
      <c r="W43" s="86" t="s">
        <v>66</v>
      </c>
      <c r="X43" s="87">
        <v>34.5</v>
      </c>
      <c r="Y43" s="88">
        <v>40.15</v>
      </c>
      <c r="Z43" s="93">
        <f t="shared" si="4"/>
        <v>5.6499999999999986</v>
      </c>
      <c r="AA43" s="84">
        <v>30</v>
      </c>
      <c r="AB43" s="86" t="s">
        <v>124</v>
      </c>
      <c r="AC43" s="90">
        <v>61.89</v>
      </c>
      <c r="AD43" s="91">
        <v>58.56</v>
      </c>
      <c r="AE43" s="89">
        <f t="shared" si="5"/>
        <v>-3.3299999999999983</v>
      </c>
      <c r="AF43" s="84">
        <v>30</v>
      </c>
      <c r="AG43" s="86" t="s">
        <v>166</v>
      </c>
      <c r="AH43" s="90">
        <v>46.85</v>
      </c>
      <c r="AI43" s="91">
        <v>56</v>
      </c>
      <c r="AJ43" s="92">
        <f t="shared" si="6"/>
        <v>9.1499999999999986</v>
      </c>
      <c r="AK43" s="84">
        <v>30</v>
      </c>
      <c r="AL43" s="86" t="s">
        <v>152</v>
      </c>
      <c r="AM43" s="90">
        <v>67</v>
      </c>
      <c r="AN43" s="91">
        <v>61.75</v>
      </c>
      <c r="AO43" s="89">
        <f t="shared" si="7"/>
        <v>-5.25</v>
      </c>
    </row>
    <row r="44" spans="1:51">
      <c r="A44" s="84">
        <v>31</v>
      </c>
      <c r="B44" s="85" t="s">
        <v>147</v>
      </c>
      <c r="C44" s="86" t="s">
        <v>148</v>
      </c>
      <c r="D44" s="87">
        <v>56.52</v>
      </c>
      <c r="E44" s="88">
        <v>48.32</v>
      </c>
      <c r="F44" s="89">
        <f t="shared" si="0"/>
        <v>-8.2000000000000028</v>
      </c>
      <c r="G44" s="84">
        <v>31</v>
      </c>
      <c r="H44" s="86" t="s">
        <v>130</v>
      </c>
      <c r="I44" s="90">
        <v>40</v>
      </c>
      <c r="J44" s="91">
        <v>45.71</v>
      </c>
      <c r="K44" s="92">
        <f t="shared" si="1"/>
        <v>5.7100000000000009</v>
      </c>
      <c r="L44" s="97">
        <v>31</v>
      </c>
      <c r="M44" s="86" t="s">
        <v>56</v>
      </c>
      <c r="N44" s="90">
        <v>30.96</v>
      </c>
      <c r="O44" s="91">
        <v>38.28</v>
      </c>
      <c r="P44" s="93">
        <f t="shared" si="2"/>
        <v>7.32</v>
      </c>
      <c r="Q44" s="97">
        <v>31</v>
      </c>
      <c r="R44" s="86" t="s">
        <v>108</v>
      </c>
      <c r="S44" s="90">
        <v>67.349999999999994</v>
      </c>
      <c r="T44" s="91">
        <v>37.5</v>
      </c>
      <c r="U44" s="92">
        <f t="shared" si="3"/>
        <v>-29.849999999999994</v>
      </c>
      <c r="V44" s="84">
        <v>31</v>
      </c>
      <c r="W44" s="86" t="s">
        <v>168</v>
      </c>
      <c r="X44" s="90">
        <v>52.77</v>
      </c>
      <c r="Y44" s="91">
        <v>40.049999999999997</v>
      </c>
      <c r="Z44" s="93">
        <f t="shared" si="4"/>
        <v>-12.720000000000006</v>
      </c>
      <c r="AA44" s="84">
        <v>31</v>
      </c>
      <c r="AB44" s="86" t="s">
        <v>98</v>
      </c>
      <c r="AC44" s="90">
        <v>66.92</v>
      </c>
      <c r="AD44" s="91">
        <v>58.4</v>
      </c>
      <c r="AE44" s="89">
        <f t="shared" si="5"/>
        <v>-8.5200000000000031</v>
      </c>
      <c r="AF44" s="84">
        <v>31</v>
      </c>
      <c r="AG44" s="86" t="s">
        <v>54</v>
      </c>
      <c r="AH44" s="90">
        <v>56.58</v>
      </c>
      <c r="AI44" s="91">
        <v>55.94</v>
      </c>
      <c r="AJ44" s="92">
        <f t="shared" si="6"/>
        <v>-0.64000000000000057</v>
      </c>
      <c r="AK44" s="84">
        <v>31</v>
      </c>
      <c r="AL44" s="86" t="s">
        <v>80</v>
      </c>
      <c r="AM44" s="90">
        <v>72.03</v>
      </c>
      <c r="AN44" s="91">
        <v>61.45</v>
      </c>
      <c r="AO44" s="89">
        <f t="shared" si="7"/>
        <v>-10.579999999999998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>
      <c r="A45" s="84">
        <v>32</v>
      </c>
      <c r="B45" s="85" t="s">
        <v>47</v>
      </c>
      <c r="C45" s="86" t="s">
        <v>48</v>
      </c>
      <c r="D45" s="87">
        <v>62.71</v>
      </c>
      <c r="E45" s="88">
        <v>48.27</v>
      </c>
      <c r="F45" s="89">
        <f t="shared" si="0"/>
        <v>-14.439999999999998</v>
      </c>
      <c r="G45" s="84">
        <v>32</v>
      </c>
      <c r="H45" s="86" t="s">
        <v>70</v>
      </c>
      <c r="I45" s="87">
        <v>48.2</v>
      </c>
      <c r="J45" s="88">
        <v>45.69</v>
      </c>
      <c r="K45" s="92">
        <f t="shared" si="1"/>
        <v>-2.5100000000000051</v>
      </c>
      <c r="L45" s="84">
        <v>32</v>
      </c>
      <c r="M45" s="86" t="s">
        <v>170</v>
      </c>
      <c r="N45" s="90">
        <v>68.64</v>
      </c>
      <c r="O45" s="91">
        <v>37.1</v>
      </c>
      <c r="P45" s="93">
        <f t="shared" si="2"/>
        <v>-31.54</v>
      </c>
      <c r="Q45" s="84">
        <v>32</v>
      </c>
      <c r="R45" s="86" t="s">
        <v>120</v>
      </c>
      <c r="S45" s="90">
        <v>49.93</v>
      </c>
      <c r="T45" s="91">
        <v>36.94</v>
      </c>
      <c r="U45" s="92">
        <f t="shared" si="3"/>
        <v>-12.990000000000002</v>
      </c>
      <c r="V45" s="84">
        <v>32</v>
      </c>
      <c r="W45" s="86" t="s">
        <v>128</v>
      </c>
      <c r="X45" s="90">
        <v>36.299999999999997</v>
      </c>
      <c r="Y45" s="91">
        <v>40.03</v>
      </c>
      <c r="Z45" s="93">
        <f t="shared" si="4"/>
        <v>3.730000000000004</v>
      </c>
      <c r="AA45" s="84">
        <v>32</v>
      </c>
      <c r="AB45" s="86" t="s">
        <v>144</v>
      </c>
      <c r="AC45" s="90">
        <v>58.4</v>
      </c>
      <c r="AD45" s="91">
        <v>58.4</v>
      </c>
      <c r="AE45" s="89">
        <f t="shared" si="5"/>
        <v>0</v>
      </c>
      <c r="AF45" s="84">
        <v>32</v>
      </c>
      <c r="AG45" s="86" t="s">
        <v>78</v>
      </c>
      <c r="AH45" s="90">
        <v>50.71</v>
      </c>
      <c r="AI45" s="91">
        <v>55.88</v>
      </c>
      <c r="AJ45" s="92">
        <f t="shared" si="6"/>
        <v>5.1700000000000017</v>
      </c>
      <c r="AK45" s="84">
        <v>32</v>
      </c>
      <c r="AL45" s="86" t="s">
        <v>156</v>
      </c>
      <c r="AM45" s="90">
        <v>75.2</v>
      </c>
      <c r="AN45" s="91">
        <v>61.33</v>
      </c>
      <c r="AO45" s="89">
        <f t="shared" si="7"/>
        <v>-13.870000000000005</v>
      </c>
    </row>
    <row r="46" spans="1:51">
      <c r="A46" s="84">
        <v>33</v>
      </c>
      <c r="B46" s="85" t="s">
        <v>91</v>
      </c>
      <c r="C46" s="86" t="s">
        <v>92</v>
      </c>
      <c r="D46" s="87">
        <v>50.09</v>
      </c>
      <c r="E46" s="88">
        <v>48.24</v>
      </c>
      <c r="F46" s="89">
        <f t="shared" si="0"/>
        <v>-1.8500000000000014</v>
      </c>
      <c r="G46" s="84">
        <v>33</v>
      </c>
      <c r="H46" s="86" t="s">
        <v>28</v>
      </c>
      <c r="I46" s="90">
        <v>35.33</v>
      </c>
      <c r="J46" s="91">
        <v>45.6</v>
      </c>
      <c r="K46" s="92">
        <f t="shared" si="1"/>
        <v>10.270000000000003</v>
      </c>
      <c r="L46" s="98">
        <v>33</v>
      </c>
      <c r="M46" s="86" t="s">
        <v>82</v>
      </c>
      <c r="N46" s="87">
        <v>26.73</v>
      </c>
      <c r="O46" s="88">
        <v>37</v>
      </c>
      <c r="P46" s="93">
        <f t="shared" si="2"/>
        <v>10.27</v>
      </c>
      <c r="Q46" s="84">
        <v>33</v>
      </c>
      <c r="R46" s="86" t="s">
        <v>48</v>
      </c>
      <c r="S46" s="87">
        <v>60.89</v>
      </c>
      <c r="T46" s="88">
        <v>36.700000000000003</v>
      </c>
      <c r="U46" s="92">
        <f t="shared" si="3"/>
        <v>-24.189999999999998</v>
      </c>
      <c r="V46" s="84">
        <v>33</v>
      </c>
      <c r="W46" s="86" t="s">
        <v>92</v>
      </c>
      <c r="X46" s="87">
        <v>34.57</v>
      </c>
      <c r="Y46" s="88">
        <v>39.94</v>
      </c>
      <c r="Z46" s="93">
        <f t="shared" si="4"/>
        <v>5.3699999999999974</v>
      </c>
      <c r="AA46" s="84">
        <v>33</v>
      </c>
      <c r="AB46" s="86" t="s">
        <v>134</v>
      </c>
      <c r="AC46" s="90">
        <v>60.72</v>
      </c>
      <c r="AD46" s="91">
        <v>58</v>
      </c>
      <c r="AE46" s="89">
        <f t="shared" si="5"/>
        <v>-2.7199999999999989</v>
      </c>
      <c r="AF46" s="84">
        <v>33</v>
      </c>
      <c r="AG46" s="86" t="s">
        <v>172</v>
      </c>
      <c r="AH46" s="90">
        <v>53.51</v>
      </c>
      <c r="AI46" s="91">
        <v>55.6</v>
      </c>
      <c r="AJ46" s="92">
        <f t="shared" si="6"/>
        <v>2.0900000000000034</v>
      </c>
      <c r="AK46" s="84">
        <v>33</v>
      </c>
      <c r="AL46" s="86" t="s">
        <v>74</v>
      </c>
      <c r="AM46" s="90">
        <v>61.33</v>
      </c>
      <c r="AN46" s="91">
        <v>61.25</v>
      </c>
      <c r="AO46" s="89">
        <f t="shared" si="7"/>
        <v>-7.9999999999998295E-2</v>
      </c>
    </row>
    <row r="47" spans="1:51">
      <c r="A47" s="84">
        <v>34</v>
      </c>
      <c r="B47" s="85" t="s">
        <v>173</v>
      </c>
      <c r="C47" s="86" t="s">
        <v>174</v>
      </c>
      <c r="D47" s="90">
        <v>58.28</v>
      </c>
      <c r="E47" s="91">
        <v>48.14</v>
      </c>
      <c r="F47" s="89">
        <f t="shared" si="0"/>
        <v>-10.14</v>
      </c>
      <c r="G47" s="97">
        <v>34</v>
      </c>
      <c r="H47" s="86" t="s">
        <v>106</v>
      </c>
      <c r="I47" s="90">
        <v>55.69</v>
      </c>
      <c r="J47" s="91">
        <v>45.5</v>
      </c>
      <c r="K47" s="92">
        <f t="shared" si="1"/>
        <v>-10.189999999999998</v>
      </c>
      <c r="L47" s="84">
        <v>34</v>
      </c>
      <c r="M47" s="86" t="s">
        <v>108</v>
      </c>
      <c r="N47" s="90">
        <v>34.85</v>
      </c>
      <c r="O47" s="91">
        <v>36.81</v>
      </c>
      <c r="P47" s="93">
        <f t="shared" si="2"/>
        <v>1.9600000000000009</v>
      </c>
      <c r="Q47" s="84">
        <v>34</v>
      </c>
      <c r="R47" s="86" t="s">
        <v>156</v>
      </c>
      <c r="S47" s="90">
        <v>42</v>
      </c>
      <c r="T47" s="91">
        <v>36.67</v>
      </c>
      <c r="U47" s="92">
        <f t="shared" si="3"/>
        <v>-5.3299999999999983</v>
      </c>
      <c r="V47" s="84">
        <v>34</v>
      </c>
      <c r="W47" s="86" t="s">
        <v>134</v>
      </c>
      <c r="X47" s="90">
        <v>40.5</v>
      </c>
      <c r="Y47" s="91">
        <v>39.92</v>
      </c>
      <c r="Z47" s="93">
        <f t="shared" si="4"/>
        <v>-0.57999999999999829</v>
      </c>
      <c r="AA47" s="84">
        <v>34</v>
      </c>
      <c r="AB47" s="86" t="s">
        <v>88</v>
      </c>
      <c r="AC47" s="90">
        <v>56.85</v>
      </c>
      <c r="AD47" s="91">
        <v>58</v>
      </c>
      <c r="AE47" s="89">
        <f t="shared" si="5"/>
        <v>1.1499999999999986</v>
      </c>
      <c r="AF47" s="84">
        <v>34</v>
      </c>
      <c r="AG47" s="86" t="s">
        <v>104</v>
      </c>
      <c r="AH47" s="90">
        <v>54.5</v>
      </c>
      <c r="AI47" s="91">
        <v>55.5</v>
      </c>
      <c r="AJ47" s="92">
        <f t="shared" si="6"/>
        <v>1</v>
      </c>
      <c r="AK47" s="84">
        <v>34</v>
      </c>
      <c r="AL47" s="86" t="s">
        <v>38</v>
      </c>
      <c r="AM47" s="87">
        <v>70.349999999999994</v>
      </c>
      <c r="AN47" s="88">
        <v>61</v>
      </c>
      <c r="AO47" s="89">
        <f t="shared" si="7"/>
        <v>-9.3499999999999943</v>
      </c>
    </row>
    <row r="48" spans="1:51">
      <c r="A48" s="84">
        <v>35</v>
      </c>
      <c r="B48" s="85" t="s">
        <v>165</v>
      </c>
      <c r="C48" s="86" t="s">
        <v>166</v>
      </c>
      <c r="D48" s="90">
        <v>60.97</v>
      </c>
      <c r="E48" s="91">
        <v>47.84</v>
      </c>
      <c r="F48" s="89">
        <f t="shared" si="0"/>
        <v>-13.129999999999995</v>
      </c>
      <c r="G48" s="84">
        <v>35</v>
      </c>
      <c r="H48" s="86" t="s">
        <v>176</v>
      </c>
      <c r="I48" s="90">
        <v>64.709999999999994</v>
      </c>
      <c r="J48" s="91">
        <v>45.17</v>
      </c>
      <c r="K48" s="92">
        <f t="shared" si="1"/>
        <v>-19.539999999999992</v>
      </c>
      <c r="L48" s="84">
        <v>35</v>
      </c>
      <c r="M48" s="86" t="s">
        <v>126</v>
      </c>
      <c r="N48" s="90">
        <v>25.42</v>
      </c>
      <c r="O48" s="91">
        <v>36.75</v>
      </c>
      <c r="P48" s="93">
        <f t="shared" si="2"/>
        <v>11.329999999999998</v>
      </c>
      <c r="Q48" s="84">
        <v>35</v>
      </c>
      <c r="R48" s="86" t="s">
        <v>126</v>
      </c>
      <c r="S48" s="90">
        <v>56.67</v>
      </c>
      <c r="T48" s="91">
        <v>36.5</v>
      </c>
      <c r="U48" s="92">
        <f t="shared" si="3"/>
        <v>-20.170000000000002</v>
      </c>
      <c r="V48" s="84">
        <v>35</v>
      </c>
      <c r="W48" s="86" t="s">
        <v>112</v>
      </c>
      <c r="X48" s="90">
        <v>51.94</v>
      </c>
      <c r="Y48" s="91">
        <v>39.71</v>
      </c>
      <c r="Z48" s="93">
        <f t="shared" si="4"/>
        <v>-12.229999999999997</v>
      </c>
      <c r="AA48" s="84">
        <v>35</v>
      </c>
      <c r="AB48" s="86" t="s">
        <v>142</v>
      </c>
      <c r="AC48" s="90">
        <v>64.11</v>
      </c>
      <c r="AD48" s="91">
        <v>57.96</v>
      </c>
      <c r="AE48" s="89">
        <f t="shared" si="5"/>
        <v>-6.1499999999999986</v>
      </c>
      <c r="AF48" s="84">
        <v>35</v>
      </c>
      <c r="AG48" s="86" t="s">
        <v>48</v>
      </c>
      <c r="AH48" s="87">
        <v>49.11</v>
      </c>
      <c r="AI48" s="88">
        <v>55.45</v>
      </c>
      <c r="AJ48" s="92">
        <f t="shared" si="6"/>
        <v>6.3400000000000034</v>
      </c>
      <c r="AK48" s="84">
        <v>35</v>
      </c>
      <c r="AL48" s="86" t="s">
        <v>178</v>
      </c>
      <c r="AM48" s="90">
        <v>52.67</v>
      </c>
      <c r="AN48" s="91">
        <v>61</v>
      </c>
      <c r="AO48" s="89">
        <f t="shared" si="7"/>
        <v>8.3299999999999983</v>
      </c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>
      <c r="A49" s="84">
        <v>36</v>
      </c>
      <c r="B49" s="85" t="s">
        <v>67</v>
      </c>
      <c r="C49" s="86" t="s">
        <v>68</v>
      </c>
      <c r="D49" s="90">
        <v>46.22</v>
      </c>
      <c r="E49" s="91">
        <v>47.71</v>
      </c>
      <c r="F49" s="89">
        <f t="shared" si="0"/>
        <v>1.490000000000002</v>
      </c>
      <c r="G49" s="84">
        <v>36</v>
      </c>
      <c r="H49" s="86" t="s">
        <v>142</v>
      </c>
      <c r="I49" s="90">
        <v>59.46</v>
      </c>
      <c r="J49" s="91">
        <v>45.15</v>
      </c>
      <c r="K49" s="92">
        <f t="shared" si="1"/>
        <v>-14.310000000000002</v>
      </c>
      <c r="L49" s="84">
        <v>36</v>
      </c>
      <c r="M49" s="86" t="s">
        <v>134</v>
      </c>
      <c r="N49" s="90">
        <v>30.5</v>
      </c>
      <c r="O49" s="91">
        <v>36.67</v>
      </c>
      <c r="P49" s="93">
        <f t="shared" si="2"/>
        <v>6.1700000000000017</v>
      </c>
      <c r="Q49" s="84">
        <v>36</v>
      </c>
      <c r="R49" s="86" t="s">
        <v>158</v>
      </c>
      <c r="S49" s="90">
        <v>46</v>
      </c>
      <c r="T49" s="91">
        <v>36.43</v>
      </c>
      <c r="U49" s="92">
        <f t="shared" si="3"/>
        <v>-9.57</v>
      </c>
      <c r="V49" s="84">
        <v>36</v>
      </c>
      <c r="W49" s="86" t="s">
        <v>146</v>
      </c>
      <c r="X49" s="90">
        <v>39.9</v>
      </c>
      <c r="Y49" s="91">
        <v>39.68</v>
      </c>
      <c r="Z49" s="93">
        <f t="shared" si="4"/>
        <v>-0.21999999999999886</v>
      </c>
      <c r="AA49" s="84">
        <v>36</v>
      </c>
      <c r="AB49" s="86" t="s">
        <v>180</v>
      </c>
      <c r="AC49" s="90">
        <v>67.64</v>
      </c>
      <c r="AD49" s="91">
        <v>57.88</v>
      </c>
      <c r="AE49" s="89">
        <f t="shared" si="5"/>
        <v>-9.759999999999998</v>
      </c>
      <c r="AF49" s="84">
        <v>36</v>
      </c>
      <c r="AG49" s="86" t="s">
        <v>182</v>
      </c>
      <c r="AH49" s="90">
        <v>57.14</v>
      </c>
      <c r="AI49" s="91">
        <v>55.26</v>
      </c>
      <c r="AJ49" s="92">
        <f t="shared" si="6"/>
        <v>-1.8800000000000026</v>
      </c>
      <c r="AK49" s="84">
        <v>36</v>
      </c>
      <c r="AL49" s="86" t="s">
        <v>184</v>
      </c>
      <c r="AM49" s="90">
        <v>69.87</v>
      </c>
      <c r="AN49" s="91">
        <v>60.95</v>
      </c>
      <c r="AO49" s="89">
        <f t="shared" si="7"/>
        <v>-8.9200000000000017</v>
      </c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84">
        <v>37</v>
      </c>
      <c r="B50" s="85" t="s">
        <v>179</v>
      </c>
      <c r="C50" s="86" t="s">
        <v>180</v>
      </c>
      <c r="D50" s="90">
        <v>64.5</v>
      </c>
      <c r="E50" s="91">
        <v>47.65</v>
      </c>
      <c r="F50" s="89">
        <f t="shared" si="0"/>
        <v>-16.850000000000001</v>
      </c>
      <c r="G50" s="84">
        <v>37</v>
      </c>
      <c r="H50" s="86" t="s">
        <v>146</v>
      </c>
      <c r="I50" s="90">
        <v>46.8</v>
      </c>
      <c r="J50" s="91">
        <v>45.1</v>
      </c>
      <c r="K50" s="92">
        <f t="shared" si="1"/>
        <v>-1.6999999999999957</v>
      </c>
      <c r="L50" s="84">
        <v>37</v>
      </c>
      <c r="M50" s="86" t="s">
        <v>128</v>
      </c>
      <c r="N50" s="90">
        <v>44</v>
      </c>
      <c r="O50" s="91">
        <v>36.619999999999997</v>
      </c>
      <c r="P50" s="93">
        <f t="shared" si="2"/>
        <v>-7.3800000000000026</v>
      </c>
      <c r="Q50" s="84">
        <v>37</v>
      </c>
      <c r="R50" s="86" t="s">
        <v>174</v>
      </c>
      <c r="S50" s="90">
        <v>67.72</v>
      </c>
      <c r="T50" s="91">
        <v>36.28</v>
      </c>
      <c r="U50" s="92">
        <f t="shared" si="3"/>
        <v>-31.439999999999998</v>
      </c>
      <c r="V50" s="97">
        <v>37</v>
      </c>
      <c r="W50" s="86" t="s">
        <v>186</v>
      </c>
      <c r="X50" s="90">
        <v>52.5</v>
      </c>
      <c r="Y50" s="91">
        <v>38.909999999999997</v>
      </c>
      <c r="Z50" s="93">
        <f t="shared" si="4"/>
        <v>-13.590000000000003</v>
      </c>
      <c r="AA50" s="84">
        <v>37</v>
      </c>
      <c r="AB50" s="86" t="s">
        <v>102</v>
      </c>
      <c r="AC50" s="87">
        <v>63.18</v>
      </c>
      <c r="AD50" s="88">
        <v>57.65</v>
      </c>
      <c r="AE50" s="89">
        <f t="shared" si="5"/>
        <v>-5.5300000000000011</v>
      </c>
      <c r="AF50" s="84">
        <v>37</v>
      </c>
      <c r="AG50" s="86" t="s">
        <v>66</v>
      </c>
      <c r="AH50" s="87">
        <v>50.33</v>
      </c>
      <c r="AI50" s="88">
        <v>55</v>
      </c>
      <c r="AJ50" s="92">
        <f t="shared" si="6"/>
        <v>4.6700000000000017</v>
      </c>
      <c r="AK50" s="84">
        <v>37</v>
      </c>
      <c r="AL50" s="86" t="s">
        <v>98</v>
      </c>
      <c r="AM50" s="90">
        <v>66.23</v>
      </c>
      <c r="AN50" s="91">
        <v>60.5</v>
      </c>
      <c r="AO50" s="89">
        <f t="shared" si="7"/>
        <v>-5.730000000000004</v>
      </c>
    </row>
    <row r="51" spans="1:51">
      <c r="A51" s="97">
        <v>38</v>
      </c>
      <c r="B51" s="85" t="s">
        <v>141</v>
      </c>
      <c r="C51" s="86" t="s">
        <v>142</v>
      </c>
      <c r="D51" s="90">
        <v>56.5</v>
      </c>
      <c r="E51" s="91">
        <v>47.49</v>
      </c>
      <c r="F51" s="89">
        <f t="shared" si="0"/>
        <v>-9.009999999999998</v>
      </c>
      <c r="G51" s="84">
        <v>38</v>
      </c>
      <c r="H51" s="86" t="s">
        <v>80</v>
      </c>
      <c r="I51" s="90">
        <v>57.71</v>
      </c>
      <c r="J51" s="91">
        <v>44.98</v>
      </c>
      <c r="K51" s="92">
        <f t="shared" si="1"/>
        <v>-12.730000000000004</v>
      </c>
      <c r="L51" s="84">
        <v>38</v>
      </c>
      <c r="M51" s="86" t="s">
        <v>116</v>
      </c>
      <c r="N51" s="90">
        <v>31.25</v>
      </c>
      <c r="O51" s="91">
        <v>36.25</v>
      </c>
      <c r="P51" s="93">
        <f t="shared" si="2"/>
        <v>5</v>
      </c>
      <c r="Q51" s="84">
        <v>38</v>
      </c>
      <c r="R51" s="86" t="s">
        <v>34</v>
      </c>
      <c r="S51" s="87">
        <v>52.12</v>
      </c>
      <c r="T51" s="88">
        <v>36.25</v>
      </c>
      <c r="U51" s="92">
        <f t="shared" si="3"/>
        <v>-15.869999999999997</v>
      </c>
      <c r="V51" s="84">
        <v>38</v>
      </c>
      <c r="W51" s="86" t="s">
        <v>187</v>
      </c>
      <c r="X51" s="87">
        <v>39.340000000000003</v>
      </c>
      <c r="Y51" s="88">
        <v>38.75</v>
      </c>
      <c r="Z51" s="93">
        <f t="shared" si="4"/>
        <v>-0.59000000000000341</v>
      </c>
      <c r="AA51" s="84">
        <v>38</v>
      </c>
      <c r="AB51" s="86" t="s">
        <v>189</v>
      </c>
      <c r="AC51" s="90">
        <v>57.93</v>
      </c>
      <c r="AD51" s="91">
        <v>57.6</v>
      </c>
      <c r="AE51" s="89">
        <f t="shared" si="5"/>
        <v>-0.32999999999999829</v>
      </c>
      <c r="AF51" s="84">
        <v>38</v>
      </c>
      <c r="AG51" s="86" t="s">
        <v>191</v>
      </c>
      <c r="AH51" s="90">
        <v>46.15</v>
      </c>
      <c r="AI51" s="91">
        <v>55</v>
      </c>
      <c r="AJ51" s="92">
        <f t="shared" si="6"/>
        <v>8.8500000000000014</v>
      </c>
      <c r="AK51" s="84">
        <v>38</v>
      </c>
      <c r="AL51" s="86" t="s">
        <v>88</v>
      </c>
      <c r="AM51" s="90">
        <v>63.6</v>
      </c>
      <c r="AN51" s="91">
        <v>60.5</v>
      </c>
      <c r="AO51" s="89">
        <f t="shared" si="7"/>
        <v>-3.1000000000000014</v>
      </c>
    </row>
    <row r="52" spans="1:51">
      <c r="A52" s="84">
        <v>39</v>
      </c>
      <c r="B52" s="85" t="s">
        <v>99</v>
      </c>
      <c r="C52" s="86" t="s">
        <v>100</v>
      </c>
      <c r="D52" s="90">
        <v>52.38</v>
      </c>
      <c r="E52" s="91">
        <v>47.2</v>
      </c>
      <c r="F52" s="89">
        <f t="shared" si="0"/>
        <v>-5.18</v>
      </c>
      <c r="G52" s="84">
        <v>39</v>
      </c>
      <c r="H52" s="86" t="s">
        <v>126</v>
      </c>
      <c r="I52" s="90">
        <v>39</v>
      </c>
      <c r="J52" s="91">
        <v>44.6</v>
      </c>
      <c r="K52" s="92">
        <f t="shared" si="1"/>
        <v>5.6000000000000014</v>
      </c>
      <c r="L52" s="84">
        <v>39</v>
      </c>
      <c r="M52" s="86" t="s">
        <v>144</v>
      </c>
      <c r="N52" s="90">
        <v>28.48</v>
      </c>
      <c r="O52" s="91">
        <v>35.83</v>
      </c>
      <c r="P52" s="93">
        <f t="shared" si="2"/>
        <v>7.3499999999999979</v>
      </c>
      <c r="Q52" s="84">
        <v>39</v>
      </c>
      <c r="R52" s="86" t="s">
        <v>176</v>
      </c>
      <c r="S52" s="90">
        <v>76.47</v>
      </c>
      <c r="T52" s="91">
        <v>36.21</v>
      </c>
      <c r="U52" s="92">
        <f t="shared" si="3"/>
        <v>-40.26</v>
      </c>
      <c r="V52" s="84">
        <v>39</v>
      </c>
      <c r="W52" s="86" t="s">
        <v>32</v>
      </c>
      <c r="X52" s="87">
        <v>37.5</v>
      </c>
      <c r="Y52" s="88">
        <v>38.5</v>
      </c>
      <c r="Z52" s="93">
        <f t="shared" si="4"/>
        <v>1</v>
      </c>
      <c r="AA52" s="84">
        <v>39</v>
      </c>
      <c r="AB52" s="86" t="s">
        <v>138</v>
      </c>
      <c r="AC52" s="90">
        <v>60.96</v>
      </c>
      <c r="AD52" s="91">
        <v>57.4</v>
      </c>
      <c r="AE52" s="89">
        <f t="shared" si="5"/>
        <v>-3.5600000000000023</v>
      </c>
      <c r="AF52" s="84">
        <v>39</v>
      </c>
      <c r="AG52" s="86" t="s">
        <v>193</v>
      </c>
      <c r="AH52" s="90">
        <v>57.37</v>
      </c>
      <c r="AI52" s="91">
        <v>54.78</v>
      </c>
      <c r="AJ52" s="92">
        <f t="shared" si="6"/>
        <v>-2.5899999999999963</v>
      </c>
      <c r="AK52" s="84">
        <v>39</v>
      </c>
      <c r="AL52" s="86" t="s">
        <v>70</v>
      </c>
      <c r="AM52" s="87">
        <v>51.59</v>
      </c>
      <c r="AN52" s="88">
        <v>60.31</v>
      </c>
      <c r="AO52" s="89">
        <f t="shared" si="7"/>
        <v>8.7199999999999989</v>
      </c>
    </row>
    <row r="53" spans="1:51">
      <c r="A53" s="84">
        <v>40</v>
      </c>
      <c r="B53" s="85" t="s">
        <v>192</v>
      </c>
      <c r="C53" s="86" t="s">
        <v>193</v>
      </c>
      <c r="D53" s="90">
        <v>64</v>
      </c>
      <c r="E53" s="91">
        <v>46.87</v>
      </c>
      <c r="F53" s="89">
        <f t="shared" si="0"/>
        <v>-17.130000000000003</v>
      </c>
      <c r="G53" s="84">
        <v>40</v>
      </c>
      <c r="H53" s="86" t="s">
        <v>193</v>
      </c>
      <c r="I53" s="90">
        <v>52</v>
      </c>
      <c r="J53" s="91">
        <v>44.52</v>
      </c>
      <c r="K53" s="92">
        <f t="shared" si="1"/>
        <v>-7.4799999999999969</v>
      </c>
      <c r="L53" s="84">
        <v>40</v>
      </c>
      <c r="M53" s="86" t="s">
        <v>142</v>
      </c>
      <c r="N53" s="90">
        <v>50.26</v>
      </c>
      <c r="O53" s="91">
        <v>35.74</v>
      </c>
      <c r="P53" s="93">
        <f t="shared" si="2"/>
        <v>-14.519999999999996</v>
      </c>
      <c r="Q53" s="84">
        <v>40</v>
      </c>
      <c r="R53" s="86" t="s">
        <v>148</v>
      </c>
      <c r="S53" s="87">
        <v>52.58</v>
      </c>
      <c r="T53" s="88">
        <v>36.18</v>
      </c>
      <c r="U53" s="92">
        <f t="shared" si="3"/>
        <v>-16.399999999999999</v>
      </c>
      <c r="V53" s="84">
        <v>40</v>
      </c>
      <c r="W53" s="86" t="s">
        <v>84</v>
      </c>
      <c r="X53" s="90">
        <v>40</v>
      </c>
      <c r="Y53" s="91">
        <v>38.44</v>
      </c>
      <c r="Z53" s="93">
        <f t="shared" si="4"/>
        <v>-1.5600000000000023</v>
      </c>
      <c r="AA53" s="84">
        <v>40</v>
      </c>
      <c r="AB53" s="86" t="s">
        <v>193</v>
      </c>
      <c r="AC53" s="90">
        <v>62.5</v>
      </c>
      <c r="AD53" s="91">
        <v>57.39</v>
      </c>
      <c r="AE53" s="89">
        <f t="shared" si="5"/>
        <v>-5.1099999999999994</v>
      </c>
      <c r="AF53" s="84">
        <v>40</v>
      </c>
      <c r="AG53" s="86" t="s">
        <v>180</v>
      </c>
      <c r="AH53" s="90">
        <v>65.83</v>
      </c>
      <c r="AI53" s="91">
        <v>54.71</v>
      </c>
      <c r="AJ53" s="92">
        <f t="shared" si="6"/>
        <v>-11.119999999999997</v>
      </c>
      <c r="AK53" s="84">
        <v>40</v>
      </c>
      <c r="AL53" s="86" t="s">
        <v>150</v>
      </c>
      <c r="AM53" s="87">
        <v>55.71</v>
      </c>
      <c r="AN53" s="88">
        <v>60.3</v>
      </c>
      <c r="AO53" s="89">
        <f t="shared" si="7"/>
        <v>4.5899999999999963</v>
      </c>
    </row>
    <row r="54" spans="1:51">
      <c r="A54" s="84">
        <v>41</v>
      </c>
      <c r="B54" s="99">
        <v>1073010001</v>
      </c>
      <c r="C54" s="86" t="s">
        <v>187</v>
      </c>
      <c r="D54" s="87">
        <v>49.34</v>
      </c>
      <c r="E54" s="88">
        <v>46.7</v>
      </c>
      <c r="F54" s="89">
        <f t="shared" si="0"/>
        <v>-2.6400000000000006</v>
      </c>
      <c r="G54" s="84">
        <v>41</v>
      </c>
      <c r="H54" s="86" t="s">
        <v>184</v>
      </c>
      <c r="I54" s="90">
        <v>56.67</v>
      </c>
      <c r="J54" s="91">
        <v>44.38</v>
      </c>
      <c r="K54" s="92">
        <f t="shared" si="1"/>
        <v>-12.29</v>
      </c>
      <c r="L54" s="84">
        <v>41</v>
      </c>
      <c r="M54" s="86" t="s">
        <v>44</v>
      </c>
      <c r="N54" s="90">
        <v>31.25</v>
      </c>
      <c r="O54" s="91">
        <v>35.28</v>
      </c>
      <c r="P54" s="93">
        <f t="shared" si="2"/>
        <v>4.0300000000000011</v>
      </c>
      <c r="Q54" s="84">
        <v>41</v>
      </c>
      <c r="R54" s="86" t="s">
        <v>94</v>
      </c>
      <c r="S54" s="90">
        <v>58.85</v>
      </c>
      <c r="T54" s="91">
        <v>36.15</v>
      </c>
      <c r="U54" s="92">
        <f t="shared" si="3"/>
        <v>-22.700000000000003</v>
      </c>
      <c r="V54" s="84">
        <v>41</v>
      </c>
      <c r="W54" s="86" t="s">
        <v>172</v>
      </c>
      <c r="X54" s="90">
        <v>47.68</v>
      </c>
      <c r="Y54" s="91">
        <v>38.369999999999997</v>
      </c>
      <c r="Z54" s="93">
        <f t="shared" si="4"/>
        <v>-9.3100000000000023</v>
      </c>
      <c r="AA54" s="84">
        <v>41</v>
      </c>
      <c r="AB54" s="86" t="s">
        <v>90</v>
      </c>
      <c r="AC54" s="90">
        <v>67.540000000000006</v>
      </c>
      <c r="AD54" s="91">
        <v>57.33</v>
      </c>
      <c r="AE54" s="89">
        <f t="shared" si="5"/>
        <v>-10.210000000000008</v>
      </c>
      <c r="AF54" s="84">
        <v>41</v>
      </c>
      <c r="AG54" s="86" t="s">
        <v>168</v>
      </c>
      <c r="AH54" s="90">
        <v>44.82</v>
      </c>
      <c r="AI54" s="91">
        <v>54.64</v>
      </c>
      <c r="AJ54" s="92">
        <f t="shared" si="6"/>
        <v>9.82</v>
      </c>
      <c r="AK54" s="84">
        <v>41</v>
      </c>
      <c r="AL54" s="86" t="s">
        <v>78</v>
      </c>
      <c r="AM54" s="90">
        <v>56.38</v>
      </c>
      <c r="AN54" s="91">
        <v>60.24</v>
      </c>
      <c r="AO54" s="89">
        <f t="shared" si="7"/>
        <v>3.8599999999999994</v>
      </c>
    </row>
    <row r="55" spans="1:51">
      <c r="A55" s="84">
        <v>42</v>
      </c>
      <c r="B55" s="85" t="s">
        <v>133</v>
      </c>
      <c r="C55" s="86" t="s">
        <v>134</v>
      </c>
      <c r="D55" s="90">
        <v>42.4</v>
      </c>
      <c r="E55" s="91">
        <v>46.67</v>
      </c>
      <c r="F55" s="89">
        <f t="shared" si="0"/>
        <v>4.2700000000000031</v>
      </c>
      <c r="G55" s="84">
        <v>42</v>
      </c>
      <c r="H55" s="86" t="s">
        <v>160</v>
      </c>
      <c r="I55" s="90">
        <v>52.7</v>
      </c>
      <c r="J55" s="91">
        <v>44.38</v>
      </c>
      <c r="K55" s="92">
        <f t="shared" si="1"/>
        <v>-8.32</v>
      </c>
      <c r="L55" s="84">
        <v>42</v>
      </c>
      <c r="M55" s="86" t="s">
        <v>122</v>
      </c>
      <c r="N55" s="90">
        <v>30.83</v>
      </c>
      <c r="O55" s="91">
        <v>35.229999999999997</v>
      </c>
      <c r="P55" s="93">
        <f t="shared" si="2"/>
        <v>4.3999999999999986</v>
      </c>
      <c r="Q55" s="98">
        <v>42</v>
      </c>
      <c r="R55" s="86" t="s">
        <v>186</v>
      </c>
      <c r="S55" s="90">
        <v>78.64</v>
      </c>
      <c r="T55" s="91">
        <v>35.94</v>
      </c>
      <c r="U55" s="92">
        <f t="shared" si="3"/>
        <v>-42.7</v>
      </c>
      <c r="V55" s="84">
        <v>42</v>
      </c>
      <c r="W55" s="86" t="s">
        <v>34</v>
      </c>
      <c r="X55" s="87">
        <v>37.950000000000003</v>
      </c>
      <c r="Y55" s="88">
        <v>38.299999999999997</v>
      </c>
      <c r="Z55" s="93">
        <f t="shared" si="4"/>
        <v>0.34999999999999432</v>
      </c>
      <c r="AA55" s="84">
        <v>42</v>
      </c>
      <c r="AB55" s="86" t="s">
        <v>48</v>
      </c>
      <c r="AC55" s="87">
        <v>61.17</v>
      </c>
      <c r="AD55" s="88">
        <v>57.27</v>
      </c>
      <c r="AE55" s="89">
        <f t="shared" si="5"/>
        <v>-3.8999999999999986</v>
      </c>
      <c r="AF55" s="84">
        <v>42</v>
      </c>
      <c r="AG55" s="86" t="s">
        <v>195</v>
      </c>
      <c r="AH55" s="87">
        <v>47.14</v>
      </c>
      <c r="AI55" s="88">
        <v>54.63</v>
      </c>
      <c r="AJ55" s="92">
        <f t="shared" si="6"/>
        <v>7.490000000000002</v>
      </c>
      <c r="AK55" s="84">
        <v>42</v>
      </c>
      <c r="AL55" s="86" t="s">
        <v>180</v>
      </c>
      <c r="AM55" s="90">
        <v>77</v>
      </c>
      <c r="AN55" s="91">
        <v>60.24</v>
      </c>
      <c r="AO55" s="89">
        <f t="shared" si="7"/>
        <v>-16.759999999999998</v>
      </c>
    </row>
    <row r="56" spans="1:51">
      <c r="A56" s="84">
        <v>43</v>
      </c>
      <c r="B56" s="85" t="s">
        <v>93</v>
      </c>
      <c r="C56" s="86" t="s">
        <v>94</v>
      </c>
      <c r="D56" s="90">
        <v>43.23</v>
      </c>
      <c r="E56" s="91">
        <v>46.62</v>
      </c>
      <c r="F56" s="89">
        <f t="shared" si="0"/>
        <v>3.3900000000000006</v>
      </c>
      <c r="G56" s="84">
        <v>43</v>
      </c>
      <c r="H56" s="86" t="s">
        <v>174</v>
      </c>
      <c r="I56" s="90">
        <v>55.54</v>
      </c>
      <c r="J56" s="91">
        <v>44.33</v>
      </c>
      <c r="K56" s="92">
        <f t="shared" si="1"/>
        <v>-11.21</v>
      </c>
      <c r="L56" s="84">
        <v>43</v>
      </c>
      <c r="M56" s="86" t="s">
        <v>124</v>
      </c>
      <c r="N56" s="90">
        <v>52.5</v>
      </c>
      <c r="O56" s="91">
        <v>35.1</v>
      </c>
      <c r="P56" s="93">
        <f t="shared" si="2"/>
        <v>-17.399999999999999</v>
      </c>
      <c r="Q56" s="84">
        <v>43</v>
      </c>
      <c r="R56" s="86" t="s">
        <v>130</v>
      </c>
      <c r="S56" s="90">
        <v>55</v>
      </c>
      <c r="T56" s="91">
        <v>35.71</v>
      </c>
      <c r="U56" s="92">
        <f t="shared" si="3"/>
        <v>-19.29</v>
      </c>
      <c r="V56" s="84">
        <v>43</v>
      </c>
      <c r="W56" s="86" t="s">
        <v>184</v>
      </c>
      <c r="X56" s="90">
        <v>48.67</v>
      </c>
      <c r="Y56" s="91">
        <v>38.29</v>
      </c>
      <c r="Z56" s="93">
        <f t="shared" si="4"/>
        <v>-10.380000000000003</v>
      </c>
      <c r="AA56" s="84">
        <v>43</v>
      </c>
      <c r="AB56" s="86" t="s">
        <v>76</v>
      </c>
      <c r="AC56" s="90">
        <v>63.83</v>
      </c>
      <c r="AD56" s="91">
        <v>57.11</v>
      </c>
      <c r="AE56" s="89">
        <f t="shared" si="5"/>
        <v>-6.7199999999999989</v>
      </c>
      <c r="AF56" s="84">
        <v>43</v>
      </c>
      <c r="AG56" s="86" t="s">
        <v>174</v>
      </c>
      <c r="AH56" s="90">
        <v>53.6</v>
      </c>
      <c r="AI56" s="91">
        <v>54.53</v>
      </c>
      <c r="AJ56" s="92">
        <f t="shared" si="6"/>
        <v>0.92999999999999972</v>
      </c>
      <c r="AK56" s="84">
        <v>43</v>
      </c>
      <c r="AL56" s="86" t="s">
        <v>164</v>
      </c>
      <c r="AM56" s="95">
        <v>66.94</v>
      </c>
      <c r="AN56" s="96">
        <v>60.12</v>
      </c>
      <c r="AO56" s="89">
        <f t="shared" si="7"/>
        <v>-6.82</v>
      </c>
    </row>
    <row r="57" spans="1:51">
      <c r="A57" s="84">
        <v>44</v>
      </c>
      <c r="B57" s="85" t="s">
        <v>113</v>
      </c>
      <c r="C57" s="86" t="s">
        <v>114</v>
      </c>
      <c r="D57" s="90">
        <v>45</v>
      </c>
      <c r="E57" s="91">
        <v>46.57</v>
      </c>
      <c r="F57" s="89">
        <f t="shared" si="0"/>
        <v>1.5700000000000003</v>
      </c>
      <c r="G57" s="84">
        <v>44</v>
      </c>
      <c r="H57" s="86" t="s">
        <v>158</v>
      </c>
      <c r="I57" s="90">
        <v>50.6</v>
      </c>
      <c r="J57" s="91">
        <v>44.29</v>
      </c>
      <c r="K57" s="92">
        <f t="shared" si="1"/>
        <v>-6.3100000000000023</v>
      </c>
      <c r="L57" s="84">
        <v>44</v>
      </c>
      <c r="M57" s="86" t="s">
        <v>66</v>
      </c>
      <c r="N57" s="87">
        <v>36.33</v>
      </c>
      <c r="O57" s="88">
        <v>35</v>
      </c>
      <c r="P57" s="93">
        <f t="shared" si="2"/>
        <v>-1.3299999999999983</v>
      </c>
      <c r="Q57" s="84">
        <v>44</v>
      </c>
      <c r="R57" s="86" t="s">
        <v>110</v>
      </c>
      <c r="S57" s="90">
        <v>48.88</v>
      </c>
      <c r="T57" s="91">
        <v>35.630000000000003</v>
      </c>
      <c r="U57" s="92">
        <f t="shared" si="3"/>
        <v>-13.25</v>
      </c>
      <c r="V57" s="84">
        <v>44</v>
      </c>
      <c r="W57" s="86" t="s">
        <v>170</v>
      </c>
      <c r="X57" s="90">
        <v>61.82</v>
      </c>
      <c r="Y57" s="91">
        <v>38.26</v>
      </c>
      <c r="Z57" s="93">
        <f t="shared" si="4"/>
        <v>-23.560000000000002</v>
      </c>
      <c r="AA57" s="84">
        <v>44</v>
      </c>
      <c r="AB57" s="86" t="s">
        <v>197</v>
      </c>
      <c r="AC57" s="90">
        <v>63.14</v>
      </c>
      <c r="AD57" s="91">
        <v>57.08</v>
      </c>
      <c r="AE57" s="89">
        <f t="shared" si="5"/>
        <v>-6.0600000000000023</v>
      </c>
      <c r="AF57" s="84">
        <v>44</v>
      </c>
      <c r="AG57" s="86" t="s">
        <v>199</v>
      </c>
      <c r="AH57" s="90">
        <v>66.92</v>
      </c>
      <c r="AI57" s="91">
        <v>54.5</v>
      </c>
      <c r="AJ57" s="92">
        <f t="shared" si="6"/>
        <v>-12.420000000000002</v>
      </c>
      <c r="AK57" s="84">
        <v>44</v>
      </c>
      <c r="AL57" s="86" t="s">
        <v>50</v>
      </c>
      <c r="AM57" s="90">
        <v>60</v>
      </c>
      <c r="AN57" s="91">
        <v>60</v>
      </c>
      <c r="AO57" s="89">
        <f t="shared" si="7"/>
        <v>0</v>
      </c>
    </row>
    <row r="58" spans="1:51">
      <c r="A58" s="84">
        <v>45</v>
      </c>
      <c r="B58" s="85" t="s">
        <v>149</v>
      </c>
      <c r="C58" s="86" t="s">
        <v>150</v>
      </c>
      <c r="D58" s="87">
        <v>54.43</v>
      </c>
      <c r="E58" s="88">
        <v>46.37</v>
      </c>
      <c r="F58" s="89">
        <f t="shared" si="0"/>
        <v>-8.0600000000000023</v>
      </c>
      <c r="G58" s="98">
        <v>45</v>
      </c>
      <c r="H58" s="86" t="s">
        <v>201</v>
      </c>
      <c r="I58" s="90">
        <v>63.52</v>
      </c>
      <c r="J58" s="91">
        <v>44.27</v>
      </c>
      <c r="K58" s="92">
        <f t="shared" si="1"/>
        <v>-19.25</v>
      </c>
      <c r="L58" s="84">
        <v>45</v>
      </c>
      <c r="M58" s="86" t="s">
        <v>180</v>
      </c>
      <c r="N58" s="90">
        <v>46.88</v>
      </c>
      <c r="O58" s="91">
        <v>34.85</v>
      </c>
      <c r="P58" s="93">
        <f t="shared" si="2"/>
        <v>-12.030000000000001</v>
      </c>
      <c r="Q58" s="84">
        <v>45</v>
      </c>
      <c r="R58" s="86" t="s">
        <v>134</v>
      </c>
      <c r="S58" s="90">
        <v>43</v>
      </c>
      <c r="T58" s="91">
        <v>35.42</v>
      </c>
      <c r="U58" s="92">
        <f t="shared" si="3"/>
        <v>-7.5799999999999983</v>
      </c>
      <c r="V58" s="84">
        <v>45</v>
      </c>
      <c r="W58" s="86" t="s">
        <v>106</v>
      </c>
      <c r="X58" s="90">
        <v>36.54</v>
      </c>
      <c r="Y58" s="91">
        <v>38.25</v>
      </c>
      <c r="Z58" s="93">
        <f t="shared" si="4"/>
        <v>1.7100000000000009</v>
      </c>
      <c r="AA58" s="84">
        <v>45</v>
      </c>
      <c r="AB58" s="86" t="s">
        <v>176</v>
      </c>
      <c r="AC58" s="90">
        <v>64.319999999999993</v>
      </c>
      <c r="AD58" s="91">
        <v>56.97</v>
      </c>
      <c r="AE58" s="89">
        <f t="shared" si="5"/>
        <v>-7.3499999999999943</v>
      </c>
      <c r="AF58" s="97">
        <v>45</v>
      </c>
      <c r="AG58" s="86" t="s">
        <v>92</v>
      </c>
      <c r="AH58" s="87">
        <v>42.61</v>
      </c>
      <c r="AI58" s="88">
        <v>54.41</v>
      </c>
      <c r="AJ58" s="92">
        <f t="shared" si="6"/>
        <v>11.799999999999997</v>
      </c>
      <c r="AK58" s="84">
        <v>45</v>
      </c>
      <c r="AL58" s="86" t="s">
        <v>158</v>
      </c>
      <c r="AM58" s="90">
        <v>70.400000000000006</v>
      </c>
      <c r="AN58" s="91">
        <v>60</v>
      </c>
      <c r="AO58" s="89">
        <f t="shared" si="7"/>
        <v>-10.400000000000006</v>
      </c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84">
        <v>46</v>
      </c>
      <c r="B59" s="85" t="s">
        <v>194</v>
      </c>
      <c r="C59" s="86" t="s">
        <v>195</v>
      </c>
      <c r="D59" s="87">
        <v>48.6</v>
      </c>
      <c r="E59" s="88">
        <v>46.32</v>
      </c>
      <c r="F59" s="89">
        <f t="shared" si="0"/>
        <v>-2.2800000000000011</v>
      </c>
      <c r="G59" s="84">
        <v>46</v>
      </c>
      <c r="H59" s="86" t="s">
        <v>195</v>
      </c>
      <c r="I59" s="87">
        <v>51.97</v>
      </c>
      <c r="J59" s="88">
        <v>44.21</v>
      </c>
      <c r="K59" s="92">
        <f t="shared" si="1"/>
        <v>-7.759999999999998</v>
      </c>
      <c r="L59" s="84">
        <v>46</v>
      </c>
      <c r="M59" s="86" t="s">
        <v>50</v>
      </c>
      <c r="N59" s="90">
        <v>30.58</v>
      </c>
      <c r="O59" s="91">
        <v>34.82</v>
      </c>
      <c r="P59" s="93">
        <f t="shared" si="2"/>
        <v>4.240000000000002</v>
      </c>
      <c r="Q59" s="84">
        <v>46</v>
      </c>
      <c r="R59" s="86" t="s">
        <v>112</v>
      </c>
      <c r="S59" s="90">
        <v>53.89</v>
      </c>
      <c r="T59" s="91">
        <v>35</v>
      </c>
      <c r="U59" s="92">
        <f t="shared" si="3"/>
        <v>-18.89</v>
      </c>
      <c r="V59" s="84">
        <v>46</v>
      </c>
      <c r="W59" s="86" t="s">
        <v>100</v>
      </c>
      <c r="X59" s="90">
        <v>44.05</v>
      </c>
      <c r="Y59" s="91">
        <v>38.200000000000003</v>
      </c>
      <c r="Z59" s="93">
        <f t="shared" si="4"/>
        <v>-5.8499999999999943</v>
      </c>
      <c r="AA59" s="84">
        <v>46</v>
      </c>
      <c r="AB59" s="86" t="s">
        <v>201</v>
      </c>
      <c r="AC59" s="90">
        <v>71.290000000000006</v>
      </c>
      <c r="AD59" s="91">
        <v>56.89</v>
      </c>
      <c r="AE59" s="89">
        <f t="shared" si="5"/>
        <v>-14.400000000000006</v>
      </c>
      <c r="AF59" s="84">
        <v>46</v>
      </c>
      <c r="AG59" s="86" t="s">
        <v>170</v>
      </c>
      <c r="AH59" s="90">
        <v>60</v>
      </c>
      <c r="AI59" s="91">
        <v>54.35</v>
      </c>
      <c r="AJ59" s="92">
        <f t="shared" si="6"/>
        <v>-5.6499999999999986</v>
      </c>
      <c r="AK59" s="84">
        <v>46</v>
      </c>
      <c r="AL59" s="86" t="s">
        <v>94</v>
      </c>
      <c r="AM59" s="90">
        <v>54.46</v>
      </c>
      <c r="AN59" s="91">
        <v>59.69</v>
      </c>
      <c r="AO59" s="89">
        <f t="shared" si="7"/>
        <v>5.2299999999999969</v>
      </c>
    </row>
    <row r="60" spans="1:51">
      <c r="A60" s="84">
        <v>47</v>
      </c>
      <c r="B60" s="85" t="s">
        <v>137</v>
      </c>
      <c r="C60" s="86" t="s">
        <v>138</v>
      </c>
      <c r="D60" s="90">
        <v>48.45</v>
      </c>
      <c r="E60" s="91">
        <v>46.3</v>
      </c>
      <c r="F60" s="89">
        <f t="shared" si="0"/>
        <v>-2.1500000000000057</v>
      </c>
      <c r="G60" s="84">
        <v>47</v>
      </c>
      <c r="H60" s="86" t="s">
        <v>170</v>
      </c>
      <c r="I60" s="90">
        <v>66.64</v>
      </c>
      <c r="J60" s="91">
        <v>44.19</v>
      </c>
      <c r="K60" s="92">
        <f t="shared" si="1"/>
        <v>-22.450000000000003</v>
      </c>
      <c r="L60" s="84">
        <v>47</v>
      </c>
      <c r="M60" s="86" t="s">
        <v>203</v>
      </c>
      <c r="N60" s="90">
        <v>27.64</v>
      </c>
      <c r="O60" s="91">
        <v>34.56</v>
      </c>
      <c r="P60" s="93">
        <f t="shared" si="2"/>
        <v>6.9200000000000017</v>
      </c>
      <c r="Q60" s="84">
        <v>47</v>
      </c>
      <c r="R60" s="86" t="s">
        <v>178</v>
      </c>
      <c r="S60" s="90">
        <v>55.83</v>
      </c>
      <c r="T60" s="91">
        <v>35</v>
      </c>
      <c r="U60" s="92">
        <f t="shared" si="3"/>
        <v>-20.83</v>
      </c>
      <c r="V60" s="84">
        <v>47</v>
      </c>
      <c r="W60" s="86" t="s">
        <v>94</v>
      </c>
      <c r="X60" s="90">
        <v>37.119999999999997</v>
      </c>
      <c r="Y60" s="91">
        <v>38.08</v>
      </c>
      <c r="Z60" s="93">
        <f t="shared" si="4"/>
        <v>0.96000000000000085</v>
      </c>
      <c r="AA60" s="84">
        <v>47</v>
      </c>
      <c r="AB60" s="86" t="s">
        <v>122</v>
      </c>
      <c r="AC60" s="90">
        <v>60.32</v>
      </c>
      <c r="AD60" s="91">
        <v>56.73</v>
      </c>
      <c r="AE60" s="89">
        <f t="shared" si="5"/>
        <v>-3.5900000000000034</v>
      </c>
      <c r="AF60" s="84">
        <v>47</v>
      </c>
      <c r="AG60" s="86" t="s">
        <v>68</v>
      </c>
      <c r="AH60" s="90">
        <v>30.56</v>
      </c>
      <c r="AI60" s="91">
        <v>54.29</v>
      </c>
      <c r="AJ60" s="92">
        <f t="shared" si="6"/>
        <v>23.73</v>
      </c>
      <c r="AK60" s="84">
        <v>47</v>
      </c>
      <c r="AL60" s="86" t="s">
        <v>182</v>
      </c>
      <c r="AM60" s="90">
        <v>67.430000000000007</v>
      </c>
      <c r="AN60" s="91">
        <v>59.37</v>
      </c>
      <c r="AO60" s="89">
        <f t="shared" si="7"/>
        <v>-8.0600000000000094</v>
      </c>
    </row>
    <row r="61" spans="1:51">
      <c r="A61" s="84">
        <v>48</v>
      </c>
      <c r="B61" s="85" t="s">
        <v>111</v>
      </c>
      <c r="C61" s="86" t="s">
        <v>112</v>
      </c>
      <c r="D61" s="90">
        <v>50.67</v>
      </c>
      <c r="E61" s="91">
        <v>46.29</v>
      </c>
      <c r="F61" s="89">
        <f t="shared" si="0"/>
        <v>-4.3800000000000026</v>
      </c>
      <c r="G61" s="84">
        <v>48</v>
      </c>
      <c r="H61" s="86" t="s">
        <v>48</v>
      </c>
      <c r="I61" s="87">
        <v>53.79</v>
      </c>
      <c r="J61" s="88">
        <v>44.05</v>
      </c>
      <c r="K61" s="92">
        <f t="shared" si="1"/>
        <v>-9.740000000000002</v>
      </c>
      <c r="L61" s="100">
        <v>48</v>
      </c>
      <c r="M61" s="86" t="s">
        <v>205</v>
      </c>
      <c r="N61" s="87">
        <v>29</v>
      </c>
      <c r="O61" s="88">
        <v>34.380000000000003</v>
      </c>
      <c r="P61" s="93">
        <f t="shared" si="2"/>
        <v>5.3800000000000026</v>
      </c>
      <c r="Q61" s="84">
        <v>48</v>
      </c>
      <c r="R61" s="86" t="s">
        <v>207</v>
      </c>
      <c r="S61" s="90">
        <v>57.5</v>
      </c>
      <c r="T61" s="91">
        <v>35</v>
      </c>
      <c r="U61" s="92">
        <f t="shared" si="3"/>
        <v>-22.5</v>
      </c>
      <c r="V61" s="84">
        <v>48</v>
      </c>
      <c r="W61" s="86" t="s">
        <v>148</v>
      </c>
      <c r="X61" s="87">
        <v>42.82</v>
      </c>
      <c r="Y61" s="88">
        <v>37.840000000000003</v>
      </c>
      <c r="Z61" s="93">
        <f t="shared" si="4"/>
        <v>-4.9799999999999969</v>
      </c>
      <c r="AA61" s="84">
        <v>48</v>
      </c>
      <c r="AB61" s="86" t="s">
        <v>120</v>
      </c>
      <c r="AC61" s="90">
        <v>56.68</v>
      </c>
      <c r="AD61" s="91">
        <v>56.64</v>
      </c>
      <c r="AE61" s="89">
        <f t="shared" si="5"/>
        <v>-3.9999999999999147E-2</v>
      </c>
      <c r="AF61" s="84">
        <v>48</v>
      </c>
      <c r="AG61" s="86" t="s">
        <v>120</v>
      </c>
      <c r="AH61" s="90">
        <v>47.84</v>
      </c>
      <c r="AI61" s="91">
        <v>54.1</v>
      </c>
      <c r="AJ61" s="92">
        <f t="shared" si="6"/>
        <v>6.259999999999998</v>
      </c>
      <c r="AK61" s="84">
        <v>48</v>
      </c>
      <c r="AL61" s="86" t="s">
        <v>130</v>
      </c>
      <c r="AM61" s="90">
        <v>36</v>
      </c>
      <c r="AN61" s="91">
        <v>58.86</v>
      </c>
      <c r="AO61" s="89">
        <f t="shared" si="7"/>
        <v>22.86</v>
      </c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84">
        <v>49</v>
      </c>
      <c r="B62" s="85" t="s">
        <v>69</v>
      </c>
      <c r="C62" s="86" t="s">
        <v>70</v>
      </c>
      <c r="D62" s="87">
        <v>46.29</v>
      </c>
      <c r="E62" s="88">
        <v>46.04</v>
      </c>
      <c r="F62" s="89">
        <f t="shared" si="0"/>
        <v>-0.25</v>
      </c>
      <c r="G62" s="84">
        <v>49</v>
      </c>
      <c r="H62" s="86" t="s">
        <v>108</v>
      </c>
      <c r="I62" s="90">
        <v>51.41</v>
      </c>
      <c r="J62" s="91">
        <v>44</v>
      </c>
      <c r="K62" s="92">
        <f t="shared" si="1"/>
        <v>-7.4099999999999966</v>
      </c>
      <c r="L62" s="84">
        <v>49</v>
      </c>
      <c r="M62" s="86" t="s">
        <v>148</v>
      </c>
      <c r="N62" s="87">
        <v>34.92</v>
      </c>
      <c r="O62" s="88">
        <v>34.01</v>
      </c>
      <c r="P62" s="93">
        <f t="shared" si="2"/>
        <v>-0.91000000000000369</v>
      </c>
      <c r="Q62" s="84">
        <v>49</v>
      </c>
      <c r="R62" s="86" t="s">
        <v>78</v>
      </c>
      <c r="S62" s="90">
        <v>72.86</v>
      </c>
      <c r="T62" s="91">
        <v>35</v>
      </c>
      <c r="U62" s="92">
        <f t="shared" si="3"/>
        <v>-37.86</v>
      </c>
      <c r="V62" s="84">
        <v>49</v>
      </c>
      <c r="W62" s="86" t="s">
        <v>102</v>
      </c>
      <c r="X62" s="87">
        <v>40.950000000000003</v>
      </c>
      <c r="Y62" s="88">
        <v>37.68</v>
      </c>
      <c r="Z62" s="93">
        <f t="shared" si="4"/>
        <v>-3.2700000000000031</v>
      </c>
      <c r="AA62" s="84">
        <v>49</v>
      </c>
      <c r="AB62" s="86" t="s">
        <v>84</v>
      </c>
      <c r="AC62" s="90">
        <v>57.9</v>
      </c>
      <c r="AD62" s="91">
        <v>56.5</v>
      </c>
      <c r="AE62" s="89">
        <f t="shared" si="5"/>
        <v>-1.3999999999999986</v>
      </c>
      <c r="AF62" s="84">
        <v>49</v>
      </c>
      <c r="AG62" s="86" t="s">
        <v>148</v>
      </c>
      <c r="AH62" s="87">
        <v>46.94</v>
      </c>
      <c r="AI62" s="88">
        <v>54.08</v>
      </c>
      <c r="AJ62" s="92">
        <f t="shared" si="6"/>
        <v>7.1400000000000006</v>
      </c>
      <c r="AK62" s="84">
        <v>49</v>
      </c>
      <c r="AL62" s="86" t="s">
        <v>174</v>
      </c>
      <c r="AM62" s="90">
        <v>62.04</v>
      </c>
      <c r="AN62" s="91">
        <v>58.79</v>
      </c>
      <c r="AO62" s="89">
        <f t="shared" si="7"/>
        <v>-3.25</v>
      </c>
    </row>
    <row r="63" spans="1:51">
      <c r="A63" s="84">
        <v>50</v>
      </c>
      <c r="B63" s="85" t="s">
        <v>204</v>
      </c>
      <c r="C63" s="86" t="s">
        <v>205</v>
      </c>
      <c r="D63" s="87">
        <v>52.8</v>
      </c>
      <c r="E63" s="88">
        <v>46</v>
      </c>
      <c r="F63" s="89">
        <f t="shared" si="0"/>
        <v>-6.7999999999999972</v>
      </c>
      <c r="G63" s="84">
        <v>50</v>
      </c>
      <c r="H63" s="86" t="s">
        <v>209</v>
      </c>
      <c r="I63" s="90">
        <v>59.54</v>
      </c>
      <c r="J63" s="91">
        <v>43.95</v>
      </c>
      <c r="K63" s="92">
        <f t="shared" si="1"/>
        <v>-15.589999999999996</v>
      </c>
      <c r="L63" s="84">
        <v>50</v>
      </c>
      <c r="M63" s="86" t="s">
        <v>211</v>
      </c>
      <c r="N63" s="90">
        <v>41.73</v>
      </c>
      <c r="O63" s="91">
        <v>33.85</v>
      </c>
      <c r="P63" s="93">
        <f t="shared" si="2"/>
        <v>-7.8799999999999955</v>
      </c>
      <c r="Q63" s="84">
        <v>50</v>
      </c>
      <c r="R63" s="86" t="s">
        <v>122</v>
      </c>
      <c r="S63" s="90">
        <v>46.67</v>
      </c>
      <c r="T63" s="91">
        <v>34.549999999999997</v>
      </c>
      <c r="U63" s="92">
        <f t="shared" si="3"/>
        <v>-12.120000000000005</v>
      </c>
      <c r="V63" s="84">
        <v>50</v>
      </c>
      <c r="W63" s="86" t="s">
        <v>174</v>
      </c>
      <c r="X63" s="90">
        <v>45.96</v>
      </c>
      <c r="Y63" s="91">
        <v>37.619999999999997</v>
      </c>
      <c r="Z63" s="93">
        <f t="shared" si="4"/>
        <v>-8.3400000000000034</v>
      </c>
      <c r="AA63" s="84">
        <v>50</v>
      </c>
      <c r="AB63" s="86" t="s">
        <v>34</v>
      </c>
      <c r="AC63" s="87">
        <v>64.03</v>
      </c>
      <c r="AD63" s="88">
        <v>56.5</v>
      </c>
      <c r="AE63" s="89">
        <f t="shared" si="5"/>
        <v>-7.5300000000000011</v>
      </c>
      <c r="AF63" s="84">
        <v>50</v>
      </c>
      <c r="AG63" s="86" t="s">
        <v>152</v>
      </c>
      <c r="AH63" s="90">
        <v>44.38</v>
      </c>
      <c r="AI63" s="91">
        <v>54.06</v>
      </c>
      <c r="AJ63" s="92">
        <f t="shared" si="6"/>
        <v>9.68</v>
      </c>
      <c r="AK63" s="97">
        <v>50</v>
      </c>
      <c r="AL63" s="86" t="s">
        <v>193</v>
      </c>
      <c r="AM63" s="90">
        <v>66.53</v>
      </c>
      <c r="AN63" s="91">
        <v>58.78</v>
      </c>
      <c r="AO63" s="89">
        <f t="shared" si="7"/>
        <v>-7.75</v>
      </c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84">
        <v>51</v>
      </c>
      <c r="B64" s="85" t="s">
        <v>63</v>
      </c>
      <c r="C64" s="86" t="s">
        <v>64</v>
      </c>
      <c r="D64" s="90">
        <v>38.67</v>
      </c>
      <c r="E64" s="91">
        <v>46</v>
      </c>
      <c r="F64" s="89">
        <f t="shared" si="0"/>
        <v>7.3299999999999983</v>
      </c>
      <c r="G64" s="84">
        <v>51</v>
      </c>
      <c r="H64" s="86" t="s">
        <v>78</v>
      </c>
      <c r="I64" s="90">
        <v>47.14</v>
      </c>
      <c r="J64" s="91">
        <v>43.88</v>
      </c>
      <c r="K64" s="92">
        <f t="shared" si="1"/>
        <v>-3.259999999999998</v>
      </c>
      <c r="L64" s="84">
        <v>51</v>
      </c>
      <c r="M64" s="86" t="s">
        <v>174</v>
      </c>
      <c r="N64" s="90">
        <v>35.22</v>
      </c>
      <c r="O64" s="91">
        <v>33.78</v>
      </c>
      <c r="P64" s="93">
        <f t="shared" si="2"/>
        <v>-1.4399999999999977</v>
      </c>
      <c r="Q64" s="84">
        <v>51</v>
      </c>
      <c r="R64" s="86" t="s">
        <v>138</v>
      </c>
      <c r="S64" s="90">
        <v>49.77</v>
      </c>
      <c r="T64" s="91">
        <v>34.5</v>
      </c>
      <c r="U64" s="92">
        <f t="shared" si="3"/>
        <v>-15.270000000000003</v>
      </c>
      <c r="V64" s="98">
        <v>51</v>
      </c>
      <c r="W64" s="86" t="s">
        <v>110</v>
      </c>
      <c r="X64" s="90">
        <v>35.56</v>
      </c>
      <c r="Y64" s="91">
        <v>37.520000000000003</v>
      </c>
      <c r="Z64" s="93">
        <f t="shared" si="4"/>
        <v>1.9600000000000009</v>
      </c>
      <c r="AA64" s="97">
        <v>51</v>
      </c>
      <c r="AB64" s="86" t="s">
        <v>66</v>
      </c>
      <c r="AC64" s="87">
        <v>55.17</v>
      </c>
      <c r="AD64" s="88">
        <v>56.4</v>
      </c>
      <c r="AE64" s="89">
        <f t="shared" si="5"/>
        <v>1.2299999999999969</v>
      </c>
      <c r="AF64" s="84">
        <v>51</v>
      </c>
      <c r="AG64" s="86" t="s">
        <v>118</v>
      </c>
      <c r="AH64" s="90">
        <v>64.56</v>
      </c>
      <c r="AI64" s="91">
        <v>53.91</v>
      </c>
      <c r="AJ64" s="92">
        <f t="shared" si="6"/>
        <v>-10.650000000000006</v>
      </c>
      <c r="AK64" s="84">
        <v>51</v>
      </c>
      <c r="AL64" s="86" t="s">
        <v>72</v>
      </c>
      <c r="AM64" s="90">
        <v>34</v>
      </c>
      <c r="AN64" s="91">
        <v>58.67</v>
      </c>
      <c r="AO64" s="89">
        <f t="shared" si="7"/>
        <v>24.67</v>
      </c>
    </row>
    <row r="65" spans="1:51" s="101" customFormat="1">
      <c r="A65" s="98">
        <v>52</v>
      </c>
      <c r="B65" s="85" t="s">
        <v>145</v>
      </c>
      <c r="C65" s="86" t="s">
        <v>146</v>
      </c>
      <c r="D65" s="90">
        <v>47.6</v>
      </c>
      <c r="E65" s="91">
        <v>45.8</v>
      </c>
      <c r="F65" s="89">
        <f t="shared" si="0"/>
        <v>-1.8000000000000043</v>
      </c>
      <c r="G65" s="84">
        <v>52</v>
      </c>
      <c r="H65" s="86" t="s">
        <v>187</v>
      </c>
      <c r="I65" s="87">
        <v>51.82</v>
      </c>
      <c r="J65" s="88">
        <v>43.82</v>
      </c>
      <c r="K65" s="92">
        <f t="shared" si="1"/>
        <v>-8</v>
      </c>
      <c r="L65" s="84">
        <v>52</v>
      </c>
      <c r="M65" s="86" t="s">
        <v>72</v>
      </c>
      <c r="N65" s="90">
        <v>24.38</v>
      </c>
      <c r="O65" s="91">
        <v>33.75</v>
      </c>
      <c r="P65" s="93">
        <f t="shared" si="2"/>
        <v>9.370000000000001</v>
      </c>
      <c r="Q65" s="84">
        <v>52</v>
      </c>
      <c r="R65" s="86" t="s">
        <v>160</v>
      </c>
      <c r="S65" s="90">
        <v>55</v>
      </c>
      <c r="T65" s="91">
        <v>34.47</v>
      </c>
      <c r="U65" s="92">
        <f t="shared" si="3"/>
        <v>-20.53</v>
      </c>
      <c r="V65" s="84">
        <v>52</v>
      </c>
      <c r="W65" s="86" t="s">
        <v>195</v>
      </c>
      <c r="X65" s="87">
        <v>41.94</v>
      </c>
      <c r="Y65" s="88">
        <v>37.32</v>
      </c>
      <c r="Z65" s="93">
        <f t="shared" si="4"/>
        <v>-4.6199999999999974</v>
      </c>
      <c r="AA65" s="84">
        <v>52</v>
      </c>
      <c r="AB65" s="86" t="s">
        <v>150</v>
      </c>
      <c r="AC65" s="87">
        <v>61.99</v>
      </c>
      <c r="AD65" s="88">
        <v>56.15</v>
      </c>
      <c r="AE65" s="89">
        <f t="shared" si="5"/>
        <v>-5.8400000000000034</v>
      </c>
      <c r="AF65" s="84">
        <v>52</v>
      </c>
      <c r="AG65" s="86" t="s">
        <v>40</v>
      </c>
      <c r="AH65" s="90">
        <v>70</v>
      </c>
      <c r="AI65" s="91">
        <v>53.57</v>
      </c>
      <c r="AJ65" s="92">
        <f t="shared" si="6"/>
        <v>-16.43</v>
      </c>
      <c r="AK65" s="84">
        <v>52</v>
      </c>
      <c r="AL65" s="86" t="s">
        <v>134</v>
      </c>
      <c r="AM65" s="90">
        <v>53.6</v>
      </c>
      <c r="AN65" s="91">
        <v>58.67</v>
      </c>
      <c r="AO65" s="89">
        <f t="shared" si="7"/>
        <v>5.07</v>
      </c>
    </row>
    <row r="66" spans="1:51" s="101" customFormat="1">
      <c r="A66" s="84">
        <v>53</v>
      </c>
      <c r="B66" s="85" t="s">
        <v>73</v>
      </c>
      <c r="C66" s="86" t="s">
        <v>74</v>
      </c>
      <c r="D66" s="90">
        <v>49.11</v>
      </c>
      <c r="E66" s="91">
        <v>45.63</v>
      </c>
      <c r="F66" s="89">
        <f t="shared" si="0"/>
        <v>-3.4799999999999969</v>
      </c>
      <c r="G66" s="84">
        <v>53</v>
      </c>
      <c r="H66" s="86" t="s">
        <v>164</v>
      </c>
      <c r="I66" s="95">
        <v>58.88</v>
      </c>
      <c r="J66" s="96">
        <v>43.82</v>
      </c>
      <c r="K66" s="92">
        <f t="shared" si="1"/>
        <v>-15.060000000000002</v>
      </c>
      <c r="L66" s="84">
        <v>53</v>
      </c>
      <c r="M66" s="86" t="s">
        <v>110</v>
      </c>
      <c r="N66" s="90">
        <v>29.69</v>
      </c>
      <c r="O66" s="91">
        <v>33.71</v>
      </c>
      <c r="P66" s="93">
        <f t="shared" si="2"/>
        <v>4.0199999999999996</v>
      </c>
      <c r="Q66" s="84">
        <v>53</v>
      </c>
      <c r="R66" s="86" t="s">
        <v>209</v>
      </c>
      <c r="S66" s="90">
        <v>60.47</v>
      </c>
      <c r="T66" s="91">
        <v>34.46</v>
      </c>
      <c r="U66" s="92">
        <f t="shared" si="3"/>
        <v>-26.009999999999998</v>
      </c>
      <c r="V66" s="84">
        <v>53</v>
      </c>
      <c r="W66" s="86" t="s">
        <v>88</v>
      </c>
      <c r="X66" s="90">
        <v>44.25</v>
      </c>
      <c r="Y66" s="91">
        <v>37.31</v>
      </c>
      <c r="Z66" s="93">
        <f t="shared" si="4"/>
        <v>-6.9399999999999977</v>
      </c>
      <c r="AA66" s="84">
        <v>53</v>
      </c>
      <c r="AB66" s="86" t="s">
        <v>72</v>
      </c>
      <c r="AC66" s="90">
        <v>47.03</v>
      </c>
      <c r="AD66" s="91">
        <v>56</v>
      </c>
      <c r="AE66" s="89">
        <f t="shared" si="5"/>
        <v>8.9699999999999989</v>
      </c>
      <c r="AF66" s="84">
        <v>53</v>
      </c>
      <c r="AG66" s="86" t="s">
        <v>138</v>
      </c>
      <c r="AH66" s="90">
        <v>44.09</v>
      </c>
      <c r="AI66" s="91">
        <v>53.5</v>
      </c>
      <c r="AJ66" s="92">
        <f t="shared" si="6"/>
        <v>9.4099999999999966</v>
      </c>
      <c r="AK66" s="84">
        <v>53</v>
      </c>
      <c r="AL66" s="86" t="s">
        <v>108</v>
      </c>
      <c r="AM66" s="90">
        <v>63.53</v>
      </c>
      <c r="AN66" s="91">
        <v>58.67</v>
      </c>
      <c r="AO66" s="89">
        <f t="shared" si="7"/>
        <v>-4.8599999999999994</v>
      </c>
    </row>
    <row r="67" spans="1:51" s="101" customFormat="1">
      <c r="A67" s="84">
        <v>54</v>
      </c>
      <c r="B67" s="85" t="s">
        <v>183</v>
      </c>
      <c r="C67" s="86" t="s">
        <v>184</v>
      </c>
      <c r="D67" s="90">
        <v>59.07</v>
      </c>
      <c r="E67" s="91">
        <v>45.62</v>
      </c>
      <c r="F67" s="89">
        <f t="shared" si="0"/>
        <v>-13.450000000000003</v>
      </c>
      <c r="G67" s="84">
        <v>54</v>
      </c>
      <c r="H67" s="86" t="s">
        <v>46</v>
      </c>
      <c r="I67" s="90">
        <v>62.18</v>
      </c>
      <c r="J67" s="91">
        <v>43.71</v>
      </c>
      <c r="K67" s="92">
        <f t="shared" si="1"/>
        <v>-18.47</v>
      </c>
      <c r="L67" s="84">
        <v>54</v>
      </c>
      <c r="M67" s="86" t="s">
        <v>112</v>
      </c>
      <c r="N67" s="90">
        <v>28.61</v>
      </c>
      <c r="O67" s="91">
        <v>33.57</v>
      </c>
      <c r="P67" s="93">
        <f t="shared" si="2"/>
        <v>4.9600000000000009</v>
      </c>
      <c r="Q67" s="84">
        <v>54</v>
      </c>
      <c r="R67" s="86" t="s">
        <v>70</v>
      </c>
      <c r="S67" s="87">
        <v>41.02</v>
      </c>
      <c r="T67" s="88">
        <v>34.31</v>
      </c>
      <c r="U67" s="92">
        <f t="shared" si="3"/>
        <v>-6.7100000000000009</v>
      </c>
      <c r="V67" s="84">
        <v>54</v>
      </c>
      <c r="W67" s="86" t="s">
        <v>118</v>
      </c>
      <c r="X67" s="90">
        <v>50.22</v>
      </c>
      <c r="Y67" s="91">
        <v>36.979999999999997</v>
      </c>
      <c r="Z67" s="93">
        <f t="shared" si="4"/>
        <v>-13.240000000000002</v>
      </c>
      <c r="AA67" s="84">
        <v>54</v>
      </c>
      <c r="AB67" s="86" t="s">
        <v>112</v>
      </c>
      <c r="AC67" s="90">
        <v>78.489999999999995</v>
      </c>
      <c r="AD67" s="91">
        <v>56</v>
      </c>
      <c r="AE67" s="89">
        <f t="shared" si="5"/>
        <v>-22.489999999999995</v>
      </c>
      <c r="AF67" s="84">
        <v>54</v>
      </c>
      <c r="AG67" s="86" t="s">
        <v>110</v>
      </c>
      <c r="AH67" s="90">
        <v>46.75</v>
      </c>
      <c r="AI67" s="91">
        <v>53.48</v>
      </c>
      <c r="AJ67" s="92">
        <f t="shared" si="6"/>
        <v>6.7299999999999969</v>
      </c>
      <c r="AK67" s="84">
        <v>54</v>
      </c>
      <c r="AL67" s="86" t="s">
        <v>90</v>
      </c>
      <c r="AM67" s="90">
        <v>60</v>
      </c>
      <c r="AN67" s="91">
        <v>58.67</v>
      </c>
      <c r="AO67" s="89">
        <f t="shared" si="7"/>
        <v>-1.3299999999999983</v>
      </c>
    </row>
    <row r="68" spans="1:51" s="101" customFormat="1">
      <c r="A68" s="84">
        <v>55</v>
      </c>
      <c r="B68" s="85" t="s">
        <v>101</v>
      </c>
      <c r="C68" s="86" t="s">
        <v>102</v>
      </c>
      <c r="D68" s="87">
        <v>53.05</v>
      </c>
      <c r="E68" s="88">
        <v>45.52</v>
      </c>
      <c r="F68" s="89">
        <f t="shared" si="0"/>
        <v>-7.529999999999994</v>
      </c>
      <c r="G68" s="84">
        <v>55</v>
      </c>
      <c r="H68" s="86" t="s">
        <v>118</v>
      </c>
      <c r="I68" s="90">
        <v>59.53</v>
      </c>
      <c r="J68" s="91">
        <v>43.69</v>
      </c>
      <c r="K68" s="92">
        <f t="shared" si="1"/>
        <v>-15.840000000000003</v>
      </c>
      <c r="L68" s="84">
        <v>55</v>
      </c>
      <c r="M68" s="86" t="s">
        <v>172</v>
      </c>
      <c r="N68" s="90">
        <v>29.3</v>
      </c>
      <c r="O68" s="91">
        <v>33.36</v>
      </c>
      <c r="P68" s="93">
        <f t="shared" si="2"/>
        <v>4.0599999999999987</v>
      </c>
      <c r="Q68" s="84">
        <v>55</v>
      </c>
      <c r="R68" s="86" t="s">
        <v>104</v>
      </c>
      <c r="S68" s="90">
        <v>74.5</v>
      </c>
      <c r="T68" s="91">
        <v>34</v>
      </c>
      <c r="U68" s="92">
        <f t="shared" si="3"/>
        <v>-40.5</v>
      </c>
      <c r="V68" s="84">
        <v>55</v>
      </c>
      <c r="W68" s="86" t="s">
        <v>166</v>
      </c>
      <c r="X68" s="90">
        <v>41.57</v>
      </c>
      <c r="Y68" s="91">
        <v>36.880000000000003</v>
      </c>
      <c r="Z68" s="93">
        <f t="shared" si="4"/>
        <v>-4.6899999999999977</v>
      </c>
      <c r="AA68" s="84">
        <v>55</v>
      </c>
      <c r="AB68" s="86" t="s">
        <v>130</v>
      </c>
      <c r="AC68" s="90">
        <v>39.340000000000003</v>
      </c>
      <c r="AD68" s="91">
        <v>56</v>
      </c>
      <c r="AE68" s="89">
        <f t="shared" si="5"/>
        <v>16.659999999999997</v>
      </c>
      <c r="AF68" s="84">
        <v>55</v>
      </c>
      <c r="AG68" s="86" t="s">
        <v>64</v>
      </c>
      <c r="AH68" s="90">
        <v>23.33</v>
      </c>
      <c r="AI68" s="91">
        <v>53.33</v>
      </c>
      <c r="AJ68" s="92">
        <f t="shared" si="6"/>
        <v>30</v>
      </c>
      <c r="AK68" s="84">
        <v>55</v>
      </c>
      <c r="AL68" s="86" t="s">
        <v>56</v>
      </c>
      <c r="AM68" s="90">
        <v>60.31</v>
      </c>
      <c r="AN68" s="91">
        <v>58.5</v>
      </c>
      <c r="AO68" s="89">
        <f t="shared" si="7"/>
        <v>-1.8100000000000023</v>
      </c>
    </row>
    <row r="69" spans="1:51" s="101" customFormat="1">
      <c r="A69" s="84">
        <v>56</v>
      </c>
      <c r="B69" s="85" t="s">
        <v>169</v>
      </c>
      <c r="C69" s="86" t="s">
        <v>170</v>
      </c>
      <c r="D69" s="90">
        <v>63.91</v>
      </c>
      <c r="E69" s="91">
        <v>45.42</v>
      </c>
      <c r="F69" s="89">
        <f t="shared" si="0"/>
        <v>-18.489999999999995</v>
      </c>
      <c r="G69" s="84">
        <v>56</v>
      </c>
      <c r="H69" s="86" t="s">
        <v>134</v>
      </c>
      <c r="I69" s="90">
        <v>51.2</v>
      </c>
      <c r="J69" s="91">
        <v>43.67</v>
      </c>
      <c r="K69" s="92">
        <f t="shared" si="1"/>
        <v>-7.5300000000000011</v>
      </c>
      <c r="L69" s="84">
        <v>56</v>
      </c>
      <c r="M69" s="86" t="s">
        <v>96</v>
      </c>
      <c r="N69" s="87">
        <v>29.93</v>
      </c>
      <c r="O69" s="88">
        <v>33.28</v>
      </c>
      <c r="P69" s="93">
        <f t="shared" si="2"/>
        <v>3.3500000000000014</v>
      </c>
      <c r="Q69" s="100">
        <v>56</v>
      </c>
      <c r="R69" s="86" t="s">
        <v>193</v>
      </c>
      <c r="S69" s="90">
        <v>68.42</v>
      </c>
      <c r="T69" s="91">
        <v>33.909999999999997</v>
      </c>
      <c r="U69" s="92">
        <f t="shared" si="3"/>
        <v>-34.510000000000005</v>
      </c>
      <c r="V69" s="84">
        <v>56</v>
      </c>
      <c r="W69" s="86" t="s">
        <v>213</v>
      </c>
      <c r="X69" s="90">
        <v>52.79</v>
      </c>
      <c r="Y69" s="91">
        <v>36.840000000000003</v>
      </c>
      <c r="Z69" s="93">
        <f t="shared" si="4"/>
        <v>-15.949999999999996</v>
      </c>
      <c r="AA69" s="84">
        <v>56</v>
      </c>
      <c r="AB69" s="86" t="s">
        <v>96</v>
      </c>
      <c r="AC69" s="87">
        <v>57.5</v>
      </c>
      <c r="AD69" s="88">
        <v>55.86</v>
      </c>
      <c r="AE69" s="89">
        <f t="shared" si="5"/>
        <v>-1.6400000000000006</v>
      </c>
      <c r="AF69" s="84">
        <v>56</v>
      </c>
      <c r="AG69" s="86" t="s">
        <v>150</v>
      </c>
      <c r="AH69" s="87">
        <v>50</v>
      </c>
      <c r="AI69" s="88">
        <v>53.15</v>
      </c>
      <c r="AJ69" s="92">
        <f t="shared" si="6"/>
        <v>3.1499999999999986</v>
      </c>
      <c r="AK69" s="84">
        <v>56</v>
      </c>
      <c r="AL69" s="86" t="s">
        <v>86</v>
      </c>
      <c r="AM69" s="87">
        <v>65.650000000000006</v>
      </c>
      <c r="AN69" s="88">
        <v>58.42</v>
      </c>
      <c r="AO69" s="89">
        <f t="shared" si="7"/>
        <v>-7.230000000000004</v>
      </c>
    </row>
    <row r="70" spans="1:51" s="101" customFormat="1">
      <c r="A70" s="84">
        <v>57</v>
      </c>
      <c r="B70" s="85" t="s">
        <v>89</v>
      </c>
      <c r="C70" s="86" t="s">
        <v>90</v>
      </c>
      <c r="D70" s="90">
        <v>48.4</v>
      </c>
      <c r="E70" s="91">
        <v>45.33</v>
      </c>
      <c r="F70" s="89">
        <f t="shared" si="0"/>
        <v>-3.0700000000000003</v>
      </c>
      <c r="G70" s="84">
        <v>57</v>
      </c>
      <c r="H70" s="86" t="s">
        <v>102</v>
      </c>
      <c r="I70" s="87">
        <v>55.71</v>
      </c>
      <c r="J70" s="88">
        <v>43.43</v>
      </c>
      <c r="K70" s="92">
        <f t="shared" si="1"/>
        <v>-12.280000000000001</v>
      </c>
      <c r="L70" s="84">
        <v>57</v>
      </c>
      <c r="M70" s="86" t="s">
        <v>215</v>
      </c>
      <c r="N70" s="90">
        <v>33.6</v>
      </c>
      <c r="O70" s="91">
        <v>33.28</v>
      </c>
      <c r="P70" s="93">
        <f t="shared" si="2"/>
        <v>-0.32000000000000028</v>
      </c>
      <c r="Q70" s="84">
        <v>57</v>
      </c>
      <c r="R70" s="86" t="s">
        <v>215</v>
      </c>
      <c r="S70" s="90">
        <v>69.260000000000005</v>
      </c>
      <c r="T70" s="91">
        <v>33.79</v>
      </c>
      <c r="U70" s="92">
        <f t="shared" si="3"/>
        <v>-35.470000000000006</v>
      </c>
      <c r="V70" s="84">
        <v>57</v>
      </c>
      <c r="W70" s="86" t="s">
        <v>150</v>
      </c>
      <c r="X70" s="87">
        <v>40.71</v>
      </c>
      <c r="Y70" s="88">
        <v>36.630000000000003</v>
      </c>
      <c r="Z70" s="93">
        <f t="shared" si="4"/>
        <v>-4.0799999999999983</v>
      </c>
      <c r="AA70" s="84">
        <v>57</v>
      </c>
      <c r="AB70" s="86" t="s">
        <v>162</v>
      </c>
      <c r="AC70" s="90">
        <v>70.63</v>
      </c>
      <c r="AD70" s="91">
        <v>55.72</v>
      </c>
      <c r="AE70" s="89">
        <f t="shared" si="5"/>
        <v>-14.909999999999997</v>
      </c>
      <c r="AF70" s="84">
        <v>57</v>
      </c>
      <c r="AG70" s="86" t="s">
        <v>60</v>
      </c>
      <c r="AH70" s="90">
        <v>62.95</v>
      </c>
      <c r="AI70" s="91">
        <v>52.88</v>
      </c>
      <c r="AJ70" s="92">
        <f t="shared" si="6"/>
        <v>-10.07</v>
      </c>
      <c r="AK70" s="84">
        <v>57</v>
      </c>
      <c r="AL70" s="86" t="s">
        <v>66</v>
      </c>
      <c r="AM70" s="87">
        <v>56.53</v>
      </c>
      <c r="AN70" s="88">
        <v>58.4</v>
      </c>
      <c r="AO70" s="89">
        <f t="shared" si="7"/>
        <v>1.8699999999999974</v>
      </c>
    </row>
    <row r="71" spans="1:51" s="101" customFormat="1">
      <c r="A71" s="84">
        <v>58</v>
      </c>
      <c r="B71" s="85" t="s">
        <v>212</v>
      </c>
      <c r="C71" s="86" t="s">
        <v>213</v>
      </c>
      <c r="D71" s="90">
        <v>61.38</v>
      </c>
      <c r="E71" s="91">
        <v>45.25</v>
      </c>
      <c r="F71" s="89">
        <f t="shared" si="0"/>
        <v>-16.130000000000003</v>
      </c>
      <c r="G71" s="84">
        <v>58</v>
      </c>
      <c r="H71" s="86" t="s">
        <v>150</v>
      </c>
      <c r="I71" s="87">
        <v>51.14</v>
      </c>
      <c r="J71" s="88">
        <v>43.33</v>
      </c>
      <c r="K71" s="92">
        <f t="shared" si="1"/>
        <v>-7.8100000000000023</v>
      </c>
      <c r="L71" s="84">
        <v>58</v>
      </c>
      <c r="M71" s="86" t="s">
        <v>140</v>
      </c>
      <c r="N71" s="90">
        <v>26.36</v>
      </c>
      <c r="O71" s="91">
        <v>33.08</v>
      </c>
      <c r="P71" s="93">
        <f t="shared" si="2"/>
        <v>6.7199999999999989</v>
      </c>
      <c r="Q71" s="84">
        <v>58</v>
      </c>
      <c r="R71" s="86" t="s">
        <v>195</v>
      </c>
      <c r="S71" s="87">
        <v>53.57</v>
      </c>
      <c r="T71" s="88">
        <v>33.380000000000003</v>
      </c>
      <c r="U71" s="92">
        <f t="shared" si="3"/>
        <v>-20.189999999999998</v>
      </c>
      <c r="V71" s="84">
        <v>58</v>
      </c>
      <c r="W71" s="86" t="s">
        <v>207</v>
      </c>
      <c r="X71" s="90">
        <v>38.75</v>
      </c>
      <c r="Y71" s="91">
        <v>36.590000000000003</v>
      </c>
      <c r="Z71" s="93">
        <f t="shared" si="4"/>
        <v>-2.1599999999999966</v>
      </c>
      <c r="AA71" s="84">
        <v>58</v>
      </c>
      <c r="AB71" s="86" t="s">
        <v>148</v>
      </c>
      <c r="AC71" s="87">
        <v>63.76</v>
      </c>
      <c r="AD71" s="88">
        <v>55.58</v>
      </c>
      <c r="AE71" s="89">
        <f t="shared" si="5"/>
        <v>-8.18</v>
      </c>
      <c r="AF71" s="84">
        <v>58</v>
      </c>
      <c r="AG71" s="86" t="s">
        <v>215</v>
      </c>
      <c r="AH71" s="90">
        <v>49.71</v>
      </c>
      <c r="AI71" s="91">
        <v>52.76</v>
      </c>
      <c r="AJ71" s="92">
        <f t="shared" si="6"/>
        <v>3.0499999999999972</v>
      </c>
      <c r="AK71" s="84">
        <v>58</v>
      </c>
      <c r="AL71" s="86" t="s">
        <v>201</v>
      </c>
      <c r="AM71" s="90">
        <v>64.87</v>
      </c>
      <c r="AN71" s="91">
        <v>58.4</v>
      </c>
      <c r="AO71" s="89">
        <f t="shared" si="7"/>
        <v>-6.470000000000006</v>
      </c>
    </row>
    <row r="72" spans="1:51" s="101" customFormat="1">
      <c r="A72" s="84">
        <v>59</v>
      </c>
      <c r="B72" s="85" t="s">
        <v>175</v>
      </c>
      <c r="C72" s="86" t="s">
        <v>176</v>
      </c>
      <c r="D72" s="90">
        <v>63.29</v>
      </c>
      <c r="E72" s="91">
        <v>45.17</v>
      </c>
      <c r="F72" s="89">
        <f t="shared" si="0"/>
        <v>-18.119999999999997</v>
      </c>
      <c r="G72" s="84">
        <v>59</v>
      </c>
      <c r="H72" s="86" t="s">
        <v>84</v>
      </c>
      <c r="I72" s="90">
        <v>59.11</v>
      </c>
      <c r="J72" s="91">
        <v>43.25</v>
      </c>
      <c r="K72" s="92">
        <f t="shared" si="1"/>
        <v>-15.86</v>
      </c>
      <c r="L72" s="84">
        <v>59</v>
      </c>
      <c r="M72" s="86" t="s">
        <v>217</v>
      </c>
      <c r="N72" s="90">
        <v>64.56</v>
      </c>
      <c r="O72" s="91">
        <v>32.97</v>
      </c>
      <c r="P72" s="93">
        <f t="shared" si="2"/>
        <v>-31.590000000000003</v>
      </c>
      <c r="Q72" s="84">
        <v>59</v>
      </c>
      <c r="R72" s="86" t="s">
        <v>219</v>
      </c>
      <c r="S72" s="87">
        <v>55.83</v>
      </c>
      <c r="T72" s="88">
        <v>33.33</v>
      </c>
      <c r="U72" s="92">
        <f t="shared" si="3"/>
        <v>-22.5</v>
      </c>
      <c r="V72" s="84">
        <v>59</v>
      </c>
      <c r="W72" s="86" t="s">
        <v>154</v>
      </c>
      <c r="X72" s="90">
        <v>35.630000000000003</v>
      </c>
      <c r="Y72" s="91">
        <v>36.549999999999997</v>
      </c>
      <c r="Z72" s="93">
        <f t="shared" si="4"/>
        <v>0.9199999999999946</v>
      </c>
      <c r="AA72" s="84">
        <v>59</v>
      </c>
      <c r="AB72" s="86" t="s">
        <v>221</v>
      </c>
      <c r="AC72" s="90">
        <v>63.11</v>
      </c>
      <c r="AD72" s="91">
        <v>55.56</v>
      </c>
      <c r="AE72" s="89">
        <f t="shared" si="5"/>
        <v>-7.5499999999999972</v>
      </c>
      <c r="AF72" s="98">
        <v>59</v>
      </c>
      <c r="AG72" s="86" t="s">
        <v>211</v>
      </c>
      <c r="AH72" s="90">
        <v>62.12</v>
      </c>
      <c r="AI72" s="91">
        <v>52.29</v>
      </c>
      <c r="AJ72" s="92">
        <f t="shared" si="6"/>
        <v>-9.8299999999999983</v>
      </c>
      <c r="AK72" s="84">
        <v>59</v>
      </c>
      <c r="AL72" s="86" t="s">
        <v>48</v>
      </c>
      <c r="AM72" s="87">
        <v>60.43</v>
      </c>
      <c r="AN72" s="88">
        <v>58.36</v>
      </c>
      <c r="AO72" s="89">
        <f t="shared" si="7"/>
        <v>-2.0700000000000003</v>
      </c>
    </row>
    <row r="73" spans="1:51">
      <c r="A73" s="84">
        <v>60</v>
      </c>
      <c r="B73" s="85" t="s">
        <v>157</v>
      </c>
      <c r="C73" s="86" t="s">
        <v>158</v>
      </c>
      <c r="D73" s="90">
        <v>67.2</v>
      </c>
      <c r="E73" s="91">
        <v>45.14</v>
      </c>
      <c r="F73" s="89">
        <f t="shared" si="0"/>
        <v>-22.060000000000002</v>
      </c>
      <c r="G73" s="84">
        <v>60</v>
      </c>
      <c r="H73" s="86" t="s">
        <v>203</v>
      </c>
      <c r="I73" s="90">
        <v>49.11</v>
      </c>
      <c r="J73" s="91">
        <v>43.18</v>
      </c>
      <c r="K73" s="92">
        <f t="shared" si="1"/>
        <v>-5.93</v>
      </c>
      <c r="L73" s="84">
        <v>60</v>
      </c>
      <c r="M73" s="86" t="s">
        <v>201</v>
      </c>
      <c r="N73" s="90">
        <v>69.02</v>
      </c>
      <c r="O73" s="91">
        <v>32.89</v>
      </c>
      <c r="P73" s="93">
        <f t="shared" si="2"/>
        <v>-36.129999999999995</v>
      </c>
      <c r="Q73" s="84">
        <v>60</v>
      </c>
      <c r="R73" s="86" t="s">
        <v>106</v>
      </c>
      <c r="S73" s="90">
        <v>67.31</v>
      </c>
      <c r="T73" s="91">
        <v>33.130000000000003</v>
      </c>
      <c r="U73" s="92">
        <f t="shared" si="3"/>
        <v>-34.18</v>
      </c>
      <c r="V73" s="84">
        <v>60</v>
      </c>
      <c r="W73" s="86" t="s">
        <v>124</v>
      </c>
      <c r="X73" s="90">
        <v>46.79</v>
      </c>
      <c r="Y73" s="91">
        <v>36.5</v>
      </c>
      <c r="Z73" s="93">
        <f t="shared" si="4"/>
        <v>-10.29</v>
      </c>
      <c r="AA73" s="84">
        <v>60</v>
      </c>
      <c r="AB73" s="86" t="s">
        <v>42</v>
      </c>
      <c r="AC73" s="90">
        <v>56.18</v>
      </c>
      <c r="AD73" s="91">
        <v>55.43</v>
      </c>
      <c r="AE73" s="89">
        <f t="shared" si="5"/>
        <v>-0.75</v>
      </c>
      <c r="AF73" s="84">
        <v>60</v>
      </c>
      <c r="AG73" s="86" t="s">
        <v>44</v>
      </c>
      <c r="AH73" s="90">
        <v>53.57</v>
      </c>
      <c r="AI73" s="91">
        <v>52.22</v>
      </c>
      <c r="AJ73" s="92">
        <f t="shared" si="6"/>
        <v>-1.3500000000000014</v>
      </c>
      <c r="AK73" s="84">
        <v>60</v>
      </c>
      <c r="AL73" s="86" t="s">
        <v>148</v>
      </c>
      <c r="AM73" s="87">
        <v>59.23</v>
      </c>
      <c r="AN73" s="88">
        <v>58.32</v>
      </c>
      <c r="AO73" s="89">
        <f t="shared" si="7"/>
        <v>-0.90999999999999659</v>
      </c>
    </row>
    <row r="74" spans="1:51">
      <c r="A74" s="84">
        <v>61</v>
      </c>
      <c r="B74" s="85" t="s">
        <v>121</v>
      </c>
      <c r="C74" s="86" t="s">
        <v>122</v>
      </c>
      <c r="D74" s="90">
        <v>49.6</v>
      </c>
      <c r="E74" s="91">
        <v>45.09</v>
      </c>
      <c r="F74" s="89">
        <f t="shared" si="0"/>
        <v>-4.509999999999998</v>
      </c>
      <c r="G74" s="84">
        <v>61</v>
      </c>
      <c r="H74" s="86" t="s">
        <v>114</v>
      </c>
      <c r="I74" s="90">
        <v>36.5</v>
      </c>
      <c r="J74" s="91">
        <v>43.14</v>
      </c>
      <c r="K74" s="92">
        <f t="shared" si="1"/>
        <v>6.6400000000000006</v>
      </c>
      <c r="L74" s="84">
        <v>61</v>
      </c>
      <c r="M74" s="86" t="s">
        <v>184</v>
      </c>
      <c r="N74" s="90">
        <v>30.33</v>
      </c>
      <c r="O74" s="91">
        <v>32.86</v>
      </c>
      <c r="P74" s="93">
        <f t="shared" si="2"/>
        <v>2.5300000000000011</v>
      </c>
      <c r="Q74" s="84">
        <v>61</v>
      </c>
      <c r="R74" s="86" t="s">
        <v>213</v>
      </c>
      <c r="S74" s="90">
        <v>69.62</v>
      </c>
      <c r="T74" s="91">
        <v>33.130000000000003</v>
      </c>
      <c r="U74" s="92">
        <f t="shared" si="3"/>
        <v>-36.49</v>
      </c>
      <c r="V74" s="84">
        <v>61</v>
      </c>
      <c r="W74" s="86" t="s">
        <v>158</v>
      </c>
      <c r="X74" s="90">
        <v>37.75</v>
      </c>
      <c r="Y74" s="91">
        <v>36.5</v>
      </c>
      <c r="Z74" s="93">
        <f t="shared" si="4"/>
        <v>-1.25</v>
      </c>
      <c r="AA74" s="84">
        <v>61</v>
      </c>
      <c r="AB74" s="86" t="s">
        <v>168</v>
      </c>
      <c r="AC74" s="90">
        <v>64.180000000000007</v>
      </c>
      <c r="AD74" s="91">
        <v>55</v>
      </c>
      <c r="AE74" s="89">
        <f t="shared" si="5"/>
        <v>-9.1800000000000068</v>
      </c>
      <c r="AF74" s="84">
        <v>61</v>
      </c>
      <c r="AG74" s="86" t="s">
        <v>56</v>
      </c>
      <c r="AH74" s="90">
        <v>46.92</v>
      </c>
      <c r="AI74" s="91">
        <v>52.19</v>
      </c>
      <c r="AJ74" s="92">
        <f t="shared" si="6"/>
        <v>5.269999999999996</v>
      </c>
      <c r="AK74" s="84">
        <v>61</v>
      </c>
      <c r="AL74" s="86" t="s">
        <v>186</v>
      </c>
      <c r="AM74" s="90">
        <v>70.180000000000007</v>
      </c>
      <c r="AN74" s="91">
        <v>58.25</v>
      </c>
      <c r="AO74" s="89">
        <f t="shared" si="7"/>
        <v>-11.930000000000007</v>
      </c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s="94" customFormat="1">
      <c r="A75" s="84">
        <v>62</v>
      </c>
      <c r="B75" s="85" t="s">
        <v>139</v>
      </c>
      <c r="C75" s="86" t="s">
        <v>140</v>
      </c>
      <c r="D75" s="90">
        <v>38</v>
      </c>
      <c r="E75" s="91">
        <v>45.08</v>
      </c>
      <c r="F75" s="89">
        <f t="shared" si="0"/>
        <v>7.0799999999999983</v>
      </c>
      <c r="G75" s="84">
        <v>62</v>
      </c>
      <c r="H75" s="86" t="s">
        <v>122</v>
      </c>
      <c r="I75" s="90">
        <v>49.87</v>
      </c>
      <c r="J75" s="91">
        <v>43.09</v>
      </c>
      <c r="K75" s="92">
        <f t="shared" si="1"/>
        <v>-6.779999999999994</v>
      </c>
      <c r="L75" s="84">
        <v>62</v>
      </c>
      <c r="M75" s="86" t="s">
        <v>191</v>
      </c>
      <c r="N75" s="90">
        <v>79.42</v>
      </c>
      <c r="O75" s="91">
        <v>32.86</v>
      </c>
      <c r="P75" s="93">
        <f t="shared" si="2"/>
        <v>-46.56</v>
      </c>
      <c r="Q75" s="84">
        <v>62</v>
      </c>
      <c r="R75" s="86" t="s">
        <v>180</v>
      </c>
      <c r="S75" s="90">
        <v>67.08</v>
      </c>
      <c r="T75" s="91">
        <v>32.94</v>
      </c>
      <c r="U75" s="92">
        <f t="shared" si="3"/>
        <v>-34.14</v>
      </c>
      <c r="V75" s="84">
        <v>62</v>
      </c>
      <c r="W75" s="86" t="s">
        <v>223</v>
      </c>
      <c r="X75" s="90">
        <v>40.74</v>
      </c>
      <c r="Y75" s="91">
        <v>36.47</v>
      </c>
      <c r="Z75" s="93">
        <f t="shared" si="4"/>
        <v>-4.2700000000000031</v>
      </c>
      <c r="AA75" s="98">
        <v>62</v>
      </c>
      <c r="AB75" s="86" t="s">
        <v>110</v>
      </c>
      <c r="AC75" s="90">
        <v>51.83</v>
      </c>
      <c r="AD75" s="91">
        <v>54.86</v>
      </c>
      <c r="AE75" s="89">
        <f t="shared" si="5"/>
        <v>3.0300000000000011</v>
      </c>
      <c r="AF75" s="84">
        <v>62</v>
      </c>
      <c r="AG75" s="86" t="s">
        <v>160</v>
      </c>
      <c r="AH75" s="90">
        <v>49.53</v>
      </c>
      <c r="AI75" s="91">
        <v>52.13</v>
      </c>
      <c r="AJ75" s="92">
        <f t="shared" si="6"/>
        <v>2.6000000000000014</v>
      </c>
      <c r="AK75" s="84">
        <v>62</v>
      </c>
      <c r="AL75" s="86" t="s">
        <v>215</v>
      </c>
      <c r="AM75" s="90">
        <v>60.71</v>
      </c>
      <c r="AN75" s="91">
        <v>58.21</v>
      </c>
      <c r="AO75" s="89">
        <f t="shared" si="7"/>
        <v>-2.5</v>
      </c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1:51">
      <c r="A76" s="84">
        <v>63</v>
      </c>
      <c r="B76" s="85" t="s">
        <v>177</v>
      </c>
      <c r="C76" s="86" t="s">
        <v>178</v>
      </c>
      <c r="D76" s="90">
        <v>46.33</v>
      </c>
      <c r="E76" s="91">
        <v>45</v>
      </c>
      <c r="F76" s="89">
        <f t="shared" ref="F76:F137" si="8">E76-D76</f>
        <v>-1.3299999999999983</v>
      </c>
      <c r="G76" s="84">
        <v>63</v>
      </c>
      <c r="H76" s="86" t="s">
        <v>116</v>
      </c>
      <c r="I76" s="90">
        <v>52.5</v>
      </c>
      <c r="J76" s="91">
        <v>43</v>
      </c>
      <c r="K76" s="92">
        <f t="shared" ref="K76:K137" si="9">J76-I76</f>
        <v>-9.5</v>
      </c>
      <c r="L76" s="84">
        <v>63</v>
      </c>
      <c r="M76" s="86" t="s">
        <v>106</v>
      </c>
      <c r="N76" s="90">
        <v>31.15</v>
      </c>
      <c r="O76" s="91">
        <v>32.81</v>
      </c>
      <c r="P76" s="93">
        <f t="shared" ref="P76:P137" si="10">O76-N76</f>
        <v>1.6600000000000037</v>
      </c>
      <c r="Q76" s="84">
        <v>63</v>
      </c>
      <c r="R76" s="86" t="s">
        <v>42</v>
      </c>
      <c r="S76" s="90">
        <v>45</v>
      </c>
      <c r="T76" s="91">
        <v>32.86</v>
      </c>
      <c r="U76" s="92">
        <f t="shared" ref="U76:U137" si="11">T76-S76</f>
        <v>-12.14</v>
      </c>
      <c r="V76" s="84">
        <v>63</v>
      </c>
      <c r="W76" s="86" t="s">
        <v>70</v>
      </c>
      <c r="X76" s="87">
        <v>31.17</v>
      </c>
      <c r="Y76" s="88">
        <v>36.450000000000003</v>
      </c>
      <c r="Z76" s="93">
        <f t="shared" ref="Z76:Z137" si="12">Y76-X76</f>
        <v>5.2800000000000011</v>
      </c>
      <c r="AA76" s="84">
        <v>63</v>
      </c>
      <c r="AB76" s="86" t="s">
        <v>174</v>
      </c>
      <c r="AC76" s="90">
        <v>63.03</v>
      </c>
      <c r="AD76" s="91">
        <v>54.79</v>
      </c>
      <c r="AE76" s="89">
        <f t="shared" ref="AE76:AE137" si="13">AD76-AC76</f>
        <v>-8.240000000000002</v>
      </c>
      <c r="AF76" s="84">
        <v>63</v>
      </c>
      <c r="AG76" s="86" t="s">
        <v>221</v>
      </c>
      <c r="AH76" s="90">
        <v>60.43</v>
      </c>
      <c r="AI76" s="91">
        <v>51.89</v>
      </c>
      <c r="AJ76" s="92">
        <f t="shared" ref="AJ76:AJ137" si="14">AI76-AH76</f>
        <v>-8.5399999999999991</v>
      </c>
      <c r="AK76" s="84">
        <v>63</v>
      </c>
      <c r="AL76" s="86" t="s">
        <v>122</v>
      </c>
      <c r="AM76" s="90">
        <v>60.53</v>
      </c>
      <c r="AN76" s="91">
        <v>58.18</v>
      </c>
      <c r="AO76" s="89">
        <f t="shared" ref="AO76:AO137" si="15">AN76-AM76</f>
        <v>-2.3500000000000014</v>
      </c>
    </row>
    <row r="77" spans="1:51">
      <c r="A77" s="84">
        <v>64</v>
      </c>
      <c r="B77" s="85" t="s">
        <v>200</v>
      </c>
      <c r="C77" s="86" t="s">
        <v>201</v>
      </c>
      <c r="D77" s="90">
        <v>61.74</v>
      </c>
      <c r="E77" s="91">
        <v>44.89</v>
      </c>
      <c r="F77" s="89">
        <f t="shared" si="8"/>
        <v>-16.850000000000001</v>
      </c>
      <c r="G77" s="84">
        <v>64</v>
      </c>
      <c r="H77" s="86" t="s">
        <v>60</v>
      </c>
      <c r="I77" s="90">
        <v>82</v>
      </c>
      <c r="J77" s="91">
        <v>42.97</v>
      </c>
      <c r="K77" s="92">
        <f t="shared" si="9"/>
        <v>-39.03</v>
      </c>
      <c r="L77" s="84">
        <v>64</v>
      </c>
      <c r="M77" s="86" t="s">
        <v>118</v>
      </c>
      <c r="N77" s="90">
        <v>36.4</v>
      </c>
      <c r="O77" s="91">
        <v>32.81</v>
      </c>
      <c r="P77" s="93">
        <f t="shared" si="10"/>
        <v>-3.5899999999999963</v>
      </c>
      <c r="Q77" s="84">
        <v>64</v>
      </c>
      <c r="R77" s="86" t="s">
        <v>166</v>
      </c>
      <c r="S77" s="90">
        <v>59.03</v>
      </c>
      <c r="T77" s="91">
        <v>32.82</v>
      </c>
      <c r="U77" s="92">
        <f t="shared" si="11"/>
        <v>-26.21</v>
      </c>
      <c r="V77" s="100">
        <v>64</v>
      </c>
      <c r="W77" s="86" t="s">
        <v>205</v>
      </c>
      <c r="X77" s="87">
        <v>38.5</v>
      </c>
      <c r="Y77" s="88">
        <v>36.130000000000003</v>
      </c>
      <c r="Z77" s="93">
        <f t="shared" si="12"/>
        <v>-2.3699999999999974</v>
      </c>
      <c r="AA77" s="84">
        <v>64</v>
      </c>
      <c r="AB77" s="86" t="s">
        <v>94</v>
      </c>
      <c r="AC77" s="90">
        <v>60.39</v>
      </c>
      <c r="AD77" s="91">
        <v>54.77</v>
      </c>
      <c r="AE77" s="89">
        <f t="shared" si="13"/>
        <v>-5.6199999999999974</v>
      </c>
      <c r="AF77" s="84">
        <v>64</v>
      </c>
      <c r="AG77" s="86" t="s">
        <v>186</v>
      </c>
      <c r="AH77" s="90">
        <v>55.45</v>
      </c>
      <c r="AI77" s="91">
        <v>51.88</v>
      </c>
      <c r="AJ77" s="92">
        <f t="shared" si="14"/>
        <v>-3.5700000000000003</v>
      </c>
      <c r="AK77" s="84">
        <v>64</v>
      </c>
      <c r="AL77" s="86" t="s">
        <v>207</v>
      </c>
      <c r="AM77" s="90">
        <v>46</v>
      </c>
      <c r="AN77" s="91">
        <v>58.18</v>
      </c>
      <c r="AO77" s="89">
        <f t="shared" si="15"/>
        <v>12.18</v>
      </c>
    </row>
    <row r="78" spans="1:51" s="101" customFormat="1">
      <c r="A78" s="84">
        <v>65</v>
      </c>
      <c r="B78" s="85" t="s">
        <v>224</v>
      </c>
      <c r="C78" s="86" t="s">
        <v>225</v>
      </c>
      <c r="D78" s="90">
        <v>63.09</v>
      </c>
      <c r="E78" s="91">
        <v>44.81</v>
      </c>
      <c r="F78" s="89">
        <f t="shared" si="8"/>
        <v>-18.28</v>
      </c>
      <c r="G78" s="84">
        <v>65</v>
      </c>
      <c r="H78" s="86" t="s">
        <v>180</v>
      </c>
      <c r="I78" s="90">
        <v>64.83</v>
      </c>
      <c r="J78" s="91">
        <v>42.94</v>
      </c>
      <c r="K78" s="92">
        <f t="shared" si="9"/>
        <v>-21.89</v>
      </c>
      <c r="L78" s="84">
        <v>65</v>
      </c>
      <c r="M78" s="86" t="s">
        <v>88</v>
      </c>
      <c r="N78" s="90">
        <v>32</v>
      </c>
      <c r="O78" s="91">
        <v>32.81</v>
      </c>
      <c r="P78" s="93">
        <f t="shared" si="10"/>
        <v>0.81000000000000227</v>
      </c>
      <c r="Q78" s="84">
        <v>65</v>
      </c>
      <c r="R78" s="86" t="s">
        <v>54</v>
      </c>
      <c r="S78" s="90">
        <v>57.37</v>
      </c>
      <c r="T78" s="91">
        <v>32.81</v>
      </c>
      <c r="U78" s="92">
        <f t="shared" si="11"/>
        <v>-24.559999999999995</v>
      </c>
      <c r="V78" s="84">
        <v>65</v>
      </c>
      <c r="W78" s="86" t="s">
        <v>160</v>
      </c>
      <c r="X78" s="90">
        <v>42.85</v>
      </c>
      <c r="Y78" s="91">
        <v>35.979999999999997</v>
      </c>
      <c r="Z78" s="93">
        <f t="shared" si="12"/>
        <v>-6.8700000000000045</v>
      </c>
      <c r="AA78" s="84">
        <v>65</v>
      </c>
      <c r="AB78" s="86" t="s">
        <v>227</v>
      </c>
      <c r="AC78" s="87">
        <v>68.150000000000006</v>
      </c>
      <c r="AD78" s="88">
        <v>54.63</v>
      </c>
      <c r="AE78" s="89">
        <f t="shared" si="13"/>
        <v>-13.520000000000003</v>
      </c>
      <c r="AF78" s="84">
        <v>65</v>
      </c>
      <c r="AG78" s="86" t="s">
        <v>144</v>
      </c>
      <c r="AH78" s="90">
        <v>41.74</v>
      </c>
      <c r="AI78" s="91">
        <v>51.67</v>
      </c>
      <c r="AJ78" s="92">
        <f t="shared" si="14"/>
        <v>9.93</v>
      </c>
      <c r="AK78" s="84">
        <v>65</v>
      </c>
      <c r="AL78" s="86" t="s">
        <v>205</v>
      </c>
      <c r="AM78" s="87">
        <v>65.599999999999994</v>
      </c>
      <c r="AN78" s="88">
        <v>58</v>
      </c>
      <c r="AO78" s="89">
        <f t="shared" si="15"/>
        <v>-7.5999999999999943</v>
      </c>
    </row>
    <row r="79" spans="1:51" s="102" customFormat="1">
      <c r="A79" s="84">
        <v>66</v>
      </c>
      <c r="B79" s="85" t="s">
        <v>151</v>
      </c>
      <c r="C79" s="86" t="s">
        <v>152</v>
      </c>
      <c r="D79" s="90">
        <v>62.38</v>
      </c>
      <c r="E79" s="91">
        <v>44.63</v>
      </c>
      <c r="F79" s="89">
        <f t="shared" si="8"/>
        <v>-17.75</v>
      </c>
      <c r="G79" s="84">
        <v>66</v>
      </c>
      <c r="H79" s="86" t="s">
        <v>152</v>
      </c>
      <c r="I79" s="90">
        <v>61.75</v>
      </c>
      <c r="J79" s="91">
        <v>42.88</v>
      </c>
      <c r="K79" s="92">
        <f t="shared" si="9"/>
        <v>-18.869999999999997</v>
      </c>
      <c r="L79" s="84">
        <v>66</v>
      </c>
      <c r="M79" s="86" t="s">
        <v>197</v>
      </c>
      <c r="N79" s="90">
        <v>35.47</v>
      </c>
      <c r="O79" s="91">
        <v>32.770000000000003</v>
      </c>
      <c r="P79" s="93">
        <f t="shared" si="10"/>
        <v>-2.6999999999999957</v>
      </c>
      <c r="Q79" s="84">
        <v>66</v>
      </c>
      <c r="R79" s="86" t="s">
        <v>229</v>
      </c>
      <c r="S79" s="90">
        <v>70</v>
      </c>
      <c r="T79" s="91">
        <v>32.78</v>
      </c>
      <c r="U79" s="92">
        <f t="shared" si="11"/>
        <v>-37.22</v>
      </c>
      <c r="V79" s="84">
        <v>66</v>
      </c>
      <c r="W79" s="86" t="s">
        <v>180</v>
      </c>
      <c r="X79" s="90">
        <v>52.08</v>
      </c>
      <c r="Y79" s="91">
        <v>35.94</v>
      </c>
      <c r="Z79" s="93">
        <f t="shared" si="12"/>
        <v>-16.14</v>
      </c>
      <c r="AA79" s="84">
        <v>66</v>
      </c>
      <c r="AB79" s="86" t="s">
        <v>60</v>
      </c>
      <c r="AC79" s="90">
        <v>78.39</v>
      </c>
      <c r="AD79" s="91">
        <v>54.55</v>
      </c>
      <c r="AE79" s="89">
        <f t="shared" si="13"/>
        <v>-23.840000000000003</v>
      </c>
      <c r="AF79" s="84">
        <v>66</v>
      </c>
      <c r="AG79" s="86" t="s">
        <v>231</v>
      </c>
      <c r="AH79" s="90">
        <v>55</v>
      </c>
      <c r="AI79" s="91">
        <v>51.67</v>
      </c>
      <c r="AJ79" s="92">
        <f t="shared" si="14"/>
        <v>-3.3299999999999983</v>
      </c>
      <c r="AK79" s="84">
        <v>66</v>
      </c>
      <c r="AL79" s="86" t="s">
        <v>114</v>
      </c>
      <c r="AM79" s="90">
        <v>55</v>
      </c>
      <c r="AN79" s="91">
        <v>57.71</v>
      </c>
      <c r="AO79" s="89">
        <f t="shared" si="15"/>
        <v>2.7100000000000009</v>
      </c>
    </row>
    <row r="80" spans="1:51">
      <c r="A80" s="84">
        <v>67</v>
      </c>
      <c r="B80" s="85" t="s">
        <v>61</v>
      </c>
      <c r="C80" s="86" t="s">
        <v>62</v>
      </c>
      <c r="D80" s="90">
        <v>51.08</v>
      </c>
      <c r="E80" s="91">
        <v>44.31</v>
      </c>
      <c r="F80" s="89">
        <f t="shared" si="8"/>
        <v>-6.769999999999996</v>
      </c>
      <c r="G80" s="84">
        <v>67</v>
      </c>
      <c r="H80" s="86" t="s">
        <v>68</v>
      </c>
      <c r="I80" s="90">
        <v>40.44</v>
      </c>
      <c r="J80" s="91">
        <v>42.86</v>
      </c>
      <c r="K80" s="92">
        <f t="shared" si="9"/>
        <v>2.4200000000000017</v>
      </c>
      <c r="L80" s="84">
        <v>67</v>
      </c>
      <c r="M80" s="86" t="s">
        <v>233</v>
      </c>
      <c r="N80" s="90">
        <v>27.27</v>
      </c>
      <c r="O80" s="91">
        <v>32.729999999999997</v>
      </c>
      <c r="P80" s="93">
        <f t="shared" si="10"/>
        <v>5.4599999999999973</v>
      </c>
      <c r="Q80" s="84">
        <v>67</v>
      </c>
      <c r="R80" s="86" t="s">
        <v>102</v>
      </c>
      <c r="S80" s="87">
        <v>52.27</v>
      </c>
      <c r="T80" s="88">
        <v>32.700000000000003</v>
      </c>
      <c r="U80" s="92">
        <f t="shared" si="11"/>
        <v>-19.57</v>
      </c>
      <c r="V80" s="84">
        <v>67</v>
      </c>
      <c r="W80" s="86" t="s">
        <v>54</v>
      </c>
      <c r="X80" s="90">
        <v>45.92</v>
      </c>
      <c r="Y80" s="91">
        <v>35.880000000000003</v>
      </c>
      <c r="Z80" s="93">
        <f t="shared" si="12"/>
        <v>-10.039999999999999</v>
      </c>
      <c r="AA80" s="84">
        <v>67</v>
      </c>
      <c r="AB80" s="86" t="s">
        <v>203</v>
      </c>
      <c r="AC80" s="90">
        <v>51.96</v>
      </c>
      <c r="AD80" s="91">
        <v>54.35</v>
      </c>
      <c r="AE80" s="89">
        <f t="shared" si="13"/>
        <v>2.3900000000000006</v>
      </c>
      <c r="AF80" s="84">
        <v>67</v>
      </c>
      <c r="AG80" s="86" t="s">
        <v>146</v>
      </c>
      <c r="AH80" s="90">
        <v>55.4</v>
      </c>
      <c r="AI80" s="91">
        <v>51.5</v>
      </c>
      <c r="AJ80" s="92">
        <f t="shared" si="14"/>
        <v>-3.8999999999999986</v>
      </c>
      <c r="AK80" s="84">
        <v>67</v>
      </c>
      <c r="AL80" s="86" t="s">
        <v>110</v>
      </c>
      <c r="AM80" s="90">
        <v>57.9</v>
      </c>
      <c r="AN80" s="91">
        <v>57.57</v>
      </c>
      <c r="AO80" s="89">
        <f t="shared" si="15"/>
        <v>-0.32999999999999829</v>
      </c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84">
        <v>68</v>
      </c>
      <c r="B81" s="85" t="s">
        <v>87</v>
      </c>
      <c r="C81" s="86" t="s">
        <v>88</v>
      </c>
      <c r="D81" s="90">
        <v>46.2</v>
      </c>
      <c r="E81" s="91">
        <v>44.25</v>
      </c>
      <c r="F81" s="89">
        <f t="shared" si="8"/>
        <v>-1.9500000000000028</v>
      </c>
      <c r="G81" s="84">
        <v>68</v>
      </c>
      <c r="H81" s="86" t="s">
        <v>215</v>
      </c>
      <c r="I81" s="90">
        <v>50.06</v>
      </c>
      <c r="J81" s="91">
        <v>42.83</v>
      </c>
      <c r="K81" s="92">
        <f t="shared" si="9"/>
        <v>-7.230000000000004</v>
      </c>
      <c r="L81" s="84">
        <v>68</v>
      </c>
      <c r="M81" s="86" t="s">
        <v>94</v>
      </c>
      <c r="N81" s="90">
        <v>41.73</v>
      </c>
      <c r="O81" s="91">
        <v>32.69</v>
      </c>
      <c r="P81" s="93">
        <f t="shared" si="10"/>
        <v>-9.0399999999999991</v>
      </c>
      <c r="Q81" s="84">
        <v>68</v>
      </c>
      <c r="R81" s="86" t="s">
        <v>92</v>
      </c>
      <c r="S81" s="87">
        <v>47.39</v>
      </c>
      <c r="T81" s="88">
        <v>32.65</v>
      </c>
      <c r="U81" s="92">
        <f t="shared" si="11"/>
        <v>-14.740000000000002</v>
      </c>
      <c r="V81" s="84">
        <v>68</v>
      </c>
      <c r="W81" s="86" t="s">
        <v>62</v>
      </c>
      <c r="X81" s="90">
        <v>39.270000000000003</v>
      </c>
      <c r="Y81" s="91">
        <v>35.880000000000003</v>
      </c>
      <c r="Z81" s="93">
        <f t="shared" si="12"/>
        <v>-3.3900000000000006</v>
      </c>
      <c r="AA81" s="84">
        <v>68</v>
      </c>
      <c r="AB81" s="86" t="s">
        <v>184</v>
      </c>
      <c r="AC81" s="90">
        <v>65.36</v>
      </c>
      <c r="AD81" s="91">
        <v>54.29</v>
      </c>
      <c r="AE81" s="89">
        <f t="shared" si="13"/>
        <v>-11.07</v>
      </c>
      <c r="AF81" s="84">
        <v>68</v>
      </c>
      <c r="AG81" s="86" t="s">
        <v>100</v>
      </c>
      <c r="AH81" s="90">
        <v>52.62</v>
      </c>
      <c r="AI81" s="91">
        <v>51.5</v>
      </c>
      <c r="AJ81" s="92">
        <f t="shared" si="14"/>
        <v>-1.1199999999999974</v>
      </c>
      <c r="AK81" s="84">
        <v>68</v>
      </c>
      <c r="AL81" s="86" t="s">
        <v>172</v>
      </c>
      <c r="AM81" s="90">
        <v>59.65</v>
      </c>
      <c r="AN81" s="91">
        <v>57.52</v>
      </c>
      <c r="AO81" s="89">
        <f t="shared" si="15"/>
        <v>-2.1299999999999955</v>
      </c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84">
        <v>69</v>
      </c>
      <c r="B82" s="85" t="s">
        <v>214</v>
      </c>
      <c r="C82" s="86" t="s">
        <v>215</v>
      </c>
      <c r="D82" s="90">
        <v>60.94</v>
      </c>
      <c r="E82" s="91">
        <v>44.21</v>
      </c>
      <c r="F82" s="89">
        <f t="shared" si="8"/>
        <v>-16.729999999999997</v>
      </c>
      <c r="G82" s="84">
        <v>69</v>
      </c>
      <c r="H82" s="86" t="s">
        <v>219</v>
      </c>
      <c r="I82" s="87">
        <v>50.5</v>
      </c>
      <c r="J82" s="88">
        <v>42.83</v>
      </c>
      <c r="K82" s="92">
        <f t="shared" si="9"/>
        <v>-7.6700000000000017</v>
      </c>
      <c r="L82" s="84">
        <v>69</v>
      </c>
      <c r="M82" s="86" t="s">
        <v>223</v>
      </c>
      <c r="N82" s="90">
        <v>34.89</v>
      </c>
      <c r="O82" s="91">
        <v>32.61</v>
      </c>
      <c r="P82" s="93">
        <f t="shared" si="10"/>
        <v>-2.2800000000000011</v>
      </c>
      <c r="Q82" s="84">
        <v>69</v>
      </c>
      <c r="R82" s="86" t="s">
        <v>205</v>
      </c>
      <c r="S82" s="87">
        <v>52</v>
      </c>
      <c r="T82" s="88">
        <v>32.5</v>
      </c>
      <c r="U82" s="92">
        <f t="shared" si="11"/>
        <v>-19.5</v>
      </c>
      <c r="V82" s="84">
        <v>69</v>
      </c>
      <c r="W82" s="86" t="s">
        <v>60</v>
      </c>
      <c r="X82" s="90">
        <v>65.91</v>
      </c>
      <c r="Y82" s="91">
        <v>35.79</v>
      </c>
      <c r="Z82" s="93">
        <f t="shared" si="12"/>
        <v>-30.119999999999997</v>
      </c>
      <c r="AA82" s="84">
        <v>69</v>
      </c>
      <c r="AB82" s="86" t="s">
        <v>118</v>
      </c>
      <c r="AC82" s="90">
        <v>69.98</v>
      </c>
      <c r="AD82" s="91">
        <v>54.13</v>
      </c>
      <c r="AE82" s="89">
        <f t="shared" si="13"/>
        <v>-15.850000000000001</v>
      </c>
      <c r="AF82" s="84">
        <v>69</v>
      </c>
      <c r="AG82" s="86" t="s">
        <v>201</v>
      </c>
      <c r="AH82" s="90">
        <v>57.61</v>
      </c>
      <c r="AI82" s="91">
        <v>51.44</v>
      </c>
      <c r="AJ82" s="92">
        <f t="shared" si="14"/>
        <v>-6.1700000000000017</v>
      </c>
      <c r="AK82" s="84">
        <v>69</v>
      </c>
      <c r="AL82" s="86" t="s">
        <v>166</v>
      </c>
      <c r="AM82" s="90">
        <v>63.48</v>
      </c>
      <c r="AN82" s="91">
        <v>57.51</v>
      </c>
      <c r="AO82" s="89">
        <f t="shared" si="15"/>
        <v>-5.9699999999999989</v>
      </c>
    </row>
    <row r="83" spans="1:51">
      <c r="A83" s="100">
        <v>70</v>
      </c>
      <c r="B83" s="85" t="s">
        <v>210</v>
      </c>
      <c r="C83" s="86" t="s">
        <v>211</v>
      </c>
      <c r="D83" s="90">
        <v>56.15</v>
      </c>
      <c r="E83" s="91">
        <v>44.08</v>
      </c>
      <c r="F83" s="89">
        <f t="shared" si="8"/>
        <v>-12.07</v>
      </c>
      <c r="G83" s="84">
        <v>70</v>
      </c>
      <c r="H83" s="86" t="s">
        <v>217</v>
      </c>
      <c r="I83" s="90">
        <v>55.18</v>
      </c>
      <c r="J83" s="91">
        <v>42.75</v>
      </c>
      <c r="K83" s="92">
        <f t="shared" si="9"/>
        <v>-12.43</v>
      </c>
      <c r="L83" s="84">
        <v>70</v>
      </c>
      <c r="M83" s="86" t="s">
        <v>178</v>
      </c>
      <c r="N83" s="90">
        <v>25</v>
      </c>
      <c r="O83" s="91">
        <v>32.5</v>
      </c>
      <c r="P83" s="93">
        <f t="shared" si="10"/>
        <v>7.5</v>
      </c>
      <c r="Q83" s="84">
        <v>70</v>
      </c>
      <c r="R83" s="86" t="s">
        <v>170</v>
      </c>
      <c r="S83" s="90">
        <v>59.77</v>
      </c>
      <c r="T83" s="91">
        <v>32.42</v>
      </c>
      <c r="U83" s="92">
        <f t="shared" si="11"/>
        <v>-27.35</v>
      </c>
      <c r="V83" s="84">
        <v>70</v>
      </c>
      <c r="W83" s="86" t="s">
        <v>164</v>
      </c>
      <c r="X83" s="95">
        <v>34.49</v>
      </c>
      <c r="Y83" s="96">
        <v>35.64</v>
      </c>
      <c r="Z83" s="93">
        <f t="shared" si="12"/>
        <v>1.1499999999999986</v>
      </c>
      <c r="AA83" s="84">
        <v>70</v>
      </c>
      <c r="AB83" s="86" t="s">
        <v>156</v>
      </c>
      <c r="AC83" s="90">
        <v>69.98</v>
      </c>
      <c r="AD83" s="91">
        <v>54</v>
      </c>
      <c r="AE83" s="89">
        <f t="shared" si="13"/>
        <v>-15.980000000000004</v>
      </c>
      <c r="AF83" s="84">
        <v>70</v>
      </c>
      <c r="AG83" s="86" t="s">
        <v>209</v>
      </c>
      <c r="AH83" s="90">
        <v>52.19</v>
      </c>
      <c r="AI83" s="91">
        <v>51.28</v>
      </c>
      <c r="AJ83" s="92">
        <f t="shared" si="14"/>
        <v>-0.90999999999999659</v>
      </c>
      <c r="AK83" s="84">
        <v>70</v>
      </c>
      <c r="AL83" s="86" t="s">
        <v>144</v>
      </c>
      <c r="AM83" s="90">
        <v>48.17</v>
      </c>
      <c r="AN83" s="91">
        <v>57.33</v>
      </c>
      <c r="AO83" s="89">
        <f t="shared" si="15"/>
        <v>9.1599999999999966</v>
      </c>
    </row>
    <row r="84" spans="1:51">
      <c r="A84" s="84">
        <v>71</v>
      </c>
      <c r="B84" s="85" t="s">
        <v>208</v>
      </c>
      <c r="C84" s="86" t="s">
        <v>209</v>
      </c>
      <c r="D84" s="90">
        <v>54.68</v>
      </c>
      <c r="E84" s="91">
        <v>43.89</v>
      </c>
      <c r="F84" s="89">
        <f t="shared" si="8"/>
        <v>-10.79</v>
      </c>
      <c r="G84" s="100">
        <v>71</v>
      </c>
      <c r="H84" s="86" t="s">
        <v>221</v>
      </c>
      <c r="I84" s="90">
        <v>56.34</v>
      </c>
      <c r="J84" s="91">
        <v>42.71</v>
      </c>
      <c r="K84" s="92">
        <f t="shared" si="9"/>
        <v>-13.630000000000003</v>
      </c>
      <c r="L84" s="84">
        <v>71</v>
      </c>
      <c r="M84" s="86" t="s">
        <v>235</v>
      </c>
      <c r="N84" s="90">
        <v>23.41</v>
      </c>
      <c r="O84" s="91">
        <v>32.5</v>
      </c>
      <c r="P84" s="93">
        <f t="shared" si="10"/>
        <v>9.09</v>
      </c>
      <c r="Q84" s="84">
        <v>71</v>
      </c>
      <c r="R84" s="86" t="s">
        <v>168</v>
      </c>
      <c r="S84" s="90">
        <v>62.32</v>
      </c>
      <c r="T84" s="91">
        <v>32.14</v>
      </c>
      <c r="U84" s="92">
        <f t="shared" si="11"/>
        <v>-30.18</v>
      </c>
      <c r="V84" s="84">
        <v>71</v>
      </c>
      <c r="W84" s="86" t="s">
        <v>237</v>
      </c>
      <c r="X84" s="90">
        <v>36.090000000000003</v>
      </c>
      <c r="Y84" s="91">
        <v>35.31</v>
      </c>
      <c r="Z84" s="93">
        <f t="shared" si="12"/>
        <v>-0.78000000000000114</v>
      </c>
      <c r="AA84" s="84">
        <v>71</v>
      </c>
      <c r="AB84" s="86" t="s">
        <v>136</v>
      </c>
      <c r="AC84" s="90">
        <v>44.75</v>
      </c>
      <c r="AD84" s="91">
        <v>53.78</v>
      </c>
      <c r="AE84" s="89">
        <f t="shared" si="13"/>
        <v>9.0300000000000011</v>
      </c>
      <c r="AF84" s="84">
        <v>71</v>
      </c>
      <c r="AG84" s="86" t="s">
        <v>102</v>
      </c>
      <c r="AH84" s="87">
        <v>51.55</v>
      </c>
      <c r="AI84" s="88">
        <v>51.27</v>
      </c>
      <c r="AJ84" s="92">
        <f t="shared" si="14"/>
        <v>-0.27999999999999403</v>
      </c>
      <c r="AK84" s="84">
        <v>71</v>
      </c>
      <c r="AL84" s="86" t="s">
        <v>168</v>
      </c>
      <c r="AM84" s="90">
        <v>72.569999999999993</v>
      </c>
      <c r="AN84" s="91">
        <v>57.29</v>
      </c>
      <c r="AO84" s="89">
        <f t="shared" si="15"/>
        <v>-15.279999999999994</v>
      </c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84">
        <v>72</v>
      </c>
      <c r="B85" s="85" t="s">
        <v>228</v>
      </c>
      <c r="C85" s="86" t="s">
        <v>229</v>
      </c>
      <c r="D85" s="90">
        <v>48.67</v>
      </c>
      <c r="E85" s="91">
        <v>43.78</v>
      </c>
      <c r="F85" s="89">
        <f t="shared" si="8"/>
        <v>-4.8900000000000006</v>
      </c>
      <c r="G85" s="84">
        <v>72</v>
      </c>
      <c r="H85" s="86" t="s">
        <v>86</v>
      </c>
      <c r="I85" s="87">
        <v>62.04</v>
      </c>
      <c r="J85" s="88">
        <v>42.57</v>
      </c>
      <c r="K85" s="92">
        <f t="shared" si="9"/>
        <v>-19.47</v>
      </c>
      <c r="L85" s="84">
        <v>72</v>
      </c>
      <c r="M85" s="86" t="s">
        <v>213</v>
      </c>
      <c r="N85" s="90">
        <v>71.150000000000006</v>
      </c>
      <c r="O85" s="91">
        <v>32.270000000000003</v>
      </c>
      <c r="P85" s="93">
        <f t="shared" si="10"/>
        <v>-38.880000000000003</v>
      </c>
      <c r="Q85" s="84">
        <v>72</v>
      </c>
      <c r="R85" s="86" t="s">
        <v>239</v>
      </c>
      <c r="S85" s="87">
        <v>42.33</v>
      </c>
      <c r="T85" s="88">
        <v>32.08</v>
      </c>
      <c r="U85" s="92">
        <f t="shared" si="11"/>
        <v>-10.25</v>
      </c>
      <c r="V85" s="84">
        <v>72</v>
      </c>
      <c r="W85" s="86" t="s">
        <v>201</v>
      </c>
      <c r="X85" s="90">
        <v>45.05</v>
      </c>
      <c r="Y85" s="91">
        <v>35.24</v>
      </c>
      <c r="Z85" s="93">
        <f t="shared" si="12"/>
        <v>-9.8099999999999952</v>
      </c>
      <c r="AA85" s="84">
        <v>72</v>
      </c>
      <c r="AB85" s="86" t="s">
        <v>186</v>
      </c>
      <c r="AC85" s="90">
        <v>75.930000000000007</v>
      </c>
      <c r="AD85" s="91">
        <v>53.75</v>
      </c>
      <c r="AE85" s="89">
        <f t="shared" si="13"/>
        <v>-22.180000000000007</v>
      </c>
      <c r="AF85" s="84">
        <v>72</v>
      </c>
      <c r="AG85" s="86" t="s">
        <v>205</v>
      </c>
      <c r="AH85" s="87">
        <v>58</v>
      </c>
      <c r="AI85" s="88">
        <v>51.25</v>
      </c>
      <c r="AJ85" s="92">
        <f t="shared" si="14"/>
        <v>-6.75</v>
      </c>
      <c r="AK85" s="84">
        <v>72</v>
      </c>
      <c r="AL85" s="86" t="s">
        <v>102</v>
      </c>
      <c r="AM85" s="87">
        <v>54.4</v>
      </c>
      <c r="AN85" s="88">
        <v>57.27</v>
      </c>
      <c r="AO85" s="89">
        <f t="shared" si="15"/>
        <v>2.8700000000000045</v>
      </c>
    </row>
    <row r="86" spans="1:51">
      <c r="A86" s="84">
        <v>73</v>
      </c>
      <c r="B86" s="85" t="s">
        <v>77</v>
      </c>
      <c r="C86" s="86" t="s">
        <v>78</v>
      </c>
      <c r="D86" s="90">
        <v>55.9</v>
      </c>
      <c r="E86" s="91">
        <v>43.53</v>
      </c>
      <c r="F86" s="89">
        <f t="shared" si="8"/>
        <v>-12.369999999999997</v>
      </c>
      <c r="G86" s="84">
        <v>73</v>
      </c>
      <c r="H86" s="86" t="s">
        <v>140</v>
      </c>
      <c r="I86" s="90">
        <v>40</v>
      </c>
      <c r="J86" s="91">
        <v>42.46</v>
      </c>
      <c r="K86" s="92">
        <f t="shared" si="9"/>
        <v>2.4600000000000009</v>
      </c>
      <c r="L86" s="84">
        <v>73</v>
      </c>
      <c r="M86" s="86" t="s">
        <v>227</v>
      </c>
      <c r="N86" s="87">
        <v>34.200000000000003</v>
      </c>
      <c r="O86" s="88">
        <v>32.270000000000003</v>
      </c>
      <c r="P86" s="93">
        <f t="shared" si="10"/>
        <v>-1.9299999999999997</v>
      </c>
      <c r="Q86" s="84">
        <v>73</v>
      </c>
      <c r="R86" s="86" t="s">
        <v>184</v>
      </c>
      <c r="S86" s="90">
        <v>62.33</v>
      </c>
      <c r="T86" s="91">
        <v>31.9</v>
      </c>
      <c r="U86" s="92">
        <f t="shared" si="11"/>
        <v>-30.43</v>
      </c>
      <c r="V86" s="84">
        <v>73</v>
      </c>
      <c r="W86" s="86" t="s">
        <v>136</v>
      </c>
      <c r="X86" s="90">
        <v>31.25</v>
      </c>
      <c r="Y86" s="91">
        <v>35.06</v>
      </c>
      <c r="Z86" s="93">
        <f t="shared" si="12"/>
        <v>3.8100000000000023</v>
      </c>
      <c r="AA86" s="84">
        <v>73</v>
      </c>
      <c r="AB86" s="86" t="s">
        <v>241</v>
      </c>
      <c r="AC86" s="90">
        <v>60.47</v>
      </c>
      <c r="AD86" s="91">
        <v>53.71</v>
      </c>
      <c r="AE86" s="89">
        <f t="shared" si="13"/>
        <v>-6.759999999999998</v>
      </c>
      <c r="AF86" s="84">
        <v>73</v>
      </c>
      <c r="AG86" s="86" t="s">
        <v>187</v>
      </c>
      <c r="AH86" s="87">
        <v>49.34</v>
      </c>
      <c r="AI86" s="88">
        <v>51.02</v>
      </c>
      <c r="AJ86" s="92">
        <f t="shared" si="14"/>
        <v>1.6799999999999997</v>
      </c>
      <c r="AK86" s="84">
        <v>73</v>
      </c>
      <c r="AL86" s="86" t="s">
        <v>118</v>
      </c>
      <c r="AM86" s="90">
        <v>70</v>
      </c>
      <c r="AN86" s="91">
        <v>57.25</v>
      </c>
      <c r="AO86" s="89">
        <f t="shared" si="15"/>
        <v>-12.75</v>
      </c>
    </row>
    <row r="87" spans="1:51">
      <c r="A87" s="84">
        <v>74</v>
      </c>
      <c r="B87" s="85" t="s">
        <v>163</v>
      </c>
      <c r="C87" s="86" t="s">
        <v>164</v>
      </c>
      <c r="D87" s="95">
        <v>51.65</v>
      </c>
      <c r="E87" s="96">
        <v>43.52</v>
      </c>
      <c r="F87" s="89">
        <f t="shared" si="8"/>
        <v>-8.1299999999999955</v>
      </c>
      <c r="G87" s="84">
        <v>74</v>
      </c>
      <c r="H87" s="86" t="s">
        <v>166</v>
      </c>
      <c r="I87" s="90">
        <v>54.94</v>
      </c>
      <c r="J87" s="91">
        <v>42.4</v>
      </c>
      <c r="K87" s="92">
        <f t="shared" si="9"/>
        <v>-12.54</v>
      </c>
      <c r="L87" s="84">
        <v>74</v>
      </c>
      <c r="M87" s="86" t="s">
        <v>100</v>
      </c>
      <c r="N87" s="90">
        <v>32.979999999999997</v>
      </c>
      <c r="O87" s="91">
        <v>32.130000000000003</v>
      </c>
      <c r="P87" s="93">
        <f t="shared" si="10"/>
        <v>-0.84999999999999432</v>
      </c>
      <c r="Q87" s="84">
        <v>74</v>
      </c>
      <c r="R87" s="86" t="s">
        <v>201</v>
      </c>
      <c r="S87" s="90">
        <v>61.2</v>
      </c>
      <c r="T87" s="91">
        <v>31.78</v>
      </c>
      <c r="U87" s="92">
        <f t="shared" si="11"/>
        <v>-29.42</v>
      </c>
      <c r="V87" s="84">
        <v>74</v>
      </c>
      <c r="W87" s="86" t="s">
        <v>243</v>
      </c>
      <c r="X87" s="90">
        <v>43.3</v>
      </c>
      <c r="Y87" s="91">
        <v>35.04</v>
      </c>
      <c r="Z87" s="93">
        <f t="shared" si="12"/>
        <v>-8.259999999999998</v>
      </c>
      <c r="AA87" s="84">
        <v>74</v>
      </c>
      <c r="AB87" s="86" t="s">
        <v>160</v>
      </c>
      <c r="AC87" s="90">
        <v>63.45</v>
      </c>
      <c r="AD87" s="91">
        <v>53.45</v>
      </c>
      <c r="AE87" s="89">
        <f t="shared" si="13"/>
        <v>-10</v>
      </c>
      <c r="AF87" s="84">
        <v>74</v>
      </c>
      <c r="AG87" s="86" t="s">
        <v>126</v>
      </c>
      <c r="AH87" s="90">
        <v>39.17</v>
      </c>
      <c r="AI87" s="91">
        <v>51</v>
      </c>
      <c r="AJ87" s="92">
        <f t="shared" si="14"/>
        <v>11.829999999999998</v>
      </c>
      <c r="AK87" s="84">
        <v>74</v>
      </c>
      <c r="AL87" s="86" t="s">
        <v>176</v>
      </c>
      <c r="AM87" s="90">
        <v>54.12</v>
      </c>
      <c r="AN87" s="91">
        <v>57.24</v>
      </c>
      <c r="AO87" s="89">
        <f t="shared" si="15"/>
        <v>3.1200000000000045</v>
      </c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84">
        <v>75</v>
      </c>
      <c r="B88" s="85" t="s">
        <v>159</v>
      </c>
      <c r="C88" s="86" t="s">
        <v>160</v>
      </c>
      <c r="D88" s="90">
        <v>47.44</v>
      </c>
      <c r="E88" s="91">
        <v>43.32</v>
      </c>
      <c r="F88" s="89">
        <f t="shared" si="8"/>
        <v>-4.1199999999999974</v>
      </c>
      <c r="G88" s="84">
        <v>75</v>
      </c>
      <c r="H88" s="86" t="s">
        <v>189</v>
      </c>
      <c r="I88" s="90">
        <v>48.89</v>
      </c>
      <c r="J88" s="91">
        <v>42.4</v>
      </c>
      <c r="K88" s="92">
        <f t="shared" si="9"/>
        <v>-6.490000000000002</v>
      </c>
      <c r="L88" s="84">
        <v>75</v>
      </c>
      <c r="M88" s="86" t="s">
        <v>162</v>
      </c>
      <c r="N88" s="90">
        <v>51.18</v>
      </c>
      <c r="O88" s="91">
        <v>31.81</v>
      </c>
      <c r="P88" s="93">
        <f t="shared" si="10"/>
        <v>-19.37</v>
      </c>
      <c r="Q88" s="84">
        <v>75</v>
      </c>
      <c r="R88" s="86" t="s">
        <v>128</v>
      </c>
      <c r="S88" s="90">
        <v>58.2</v>
      </c>
      <c r="T88" s="91">
        <v>31.76</v>
      </c>
      <c r="U88" s="92">
        <f t="shared" si="11"/>
        <v>-26.44</v>
      </c>
      <c r="V88" s="84">
        <v>75</v>
      </c>
      <c r="W88" s="86" t="s">
        <v>132</v>
      </c>
      <c r="X88" s="90">
        <v>34</v>
      </c>
      <c r="Y88" s="91">
        <v>34.93</v>
      </c>
      <c r="Z88" s="93">
        <f t="shared" si="12"/>
        <v>0.92999999999999972</v>
      </c>
      <c r="AA88" s="100">
        <v>75</v>
      </c>
      <c r="AB88" s="86" t="s">
        <v>132</v>
      </c>
      <c r="AC88" s="90">
        <v>62.7</v>
      </c>
      <c r="AD88" s="91">
        <v>53.4</v>
      </c>
      <c r="AE88" s="89">
        <f t="shared" si="13"/>
        <v>-9.3000000000000043</v>
      </c>
      <c r="AF88" s="84">
        <v>75</v>
      </c>
      <c r="AG88" s="86" t="s">
        <v>108</v>
      </c>
      <c r="AH88" s="90">
        <v>56.47</v>
      </c>
      <c r="AI88" s="91">
        <v>50.83</v>
      </c>
      <c r="AJ88" s="92">
        <f t="shared" si="14"/>
        <v>-5.6400000000000006</v>
      </c>
      <c r="AK88" s="84">
        <v>75</v>
      </c>
      <c r="AL88" s="86" t="s">
        <v>195</v>
      </c>
      <c r="AM88" s="87">
        <v>60.51</v>
      </c>
      <c r="AN88" s="88">
        <v>57.12</v>
      </c>
      <c r="AO88" s="89">
        <f t="shared" si="15"/>
        <v>-3.3900000000000006</v>
      </c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84">
        <v>76</v>
      </c>
      <c r="B89" s="85" t="s">
        <v>115</v>
      </c>
      <c r="C89" s="86" t="s">
        <v>116</v>
      </c>
      <c r="D89" s="90">
        <v>50.75</v>
      </c>
      <c r="E89" s="91">
        <v>43</v>
      </c>
      <c r="F89" s="89">
        <f t="shared" si="8"/>
        <v>-7.75</v>
      </c>
      <c r="G89" s="84">
        <v>76</v>
      </c>
      <c r="H89" s="86" t="s">
        <v>207</v>
      </c>
      <c r="I89" s="90">
        <v>57</v>
      </c>
      <c r="J89" s="91">
        <v>42.36</v>
      </c>
      <c r="K89" s="92">
        <f t="shared" si="9"/>
        <v>-14.64</v>
      </c>
      <c r="L89" s="84">
        <v>76</v>
      </c>
      <c r="M89" s="86" t="s">
        <v>186</v>
      </c>
      <c r="N89" s="90">
        <v>37.5</v>
      </c>
      <c r="O89" s="91">
        <v>31.41</v>
      </c>
      <c r="P89" s="93">
        <f t="shared" si="10"/>
        <v>-6.09</v>
      </c>
      <c r="Q89" s="84">
        <v>76</v>
      </c>
      <c r="R89" s="86" t="s">
        <v>164</v>
      </c>
      <c r="S89" s="95">
        <v>54.41</v>
      </c>
      <c r="T89" s="96">
        <v>31.67</v>
      </c>
      <c r="U89" s="92">
        <f t="shared" si="11"/>
        <v>-22.739999999999995</v>
      </c>
      <c r="V89" s="84">
        <v>76</v>
      </c>
      <c r="W89" s="86" t="s">
        <v>140</v>
      </c>
      <c r="X89" s="90">
        <v>32.5</v>
      </c>
      <c r="Y89" s="91">
        <v>34.880000000000003</v>
      </c>
      <c r="Z89" s="93">
        <f t="shared" si="12"/>
        <v>2.3800000000000026</v>
      </c>
      <c r="AA89" s="84">
        <v>76</v>
      </c>
      <c r="AB89" s="86" t="s">
        <v>219</v>
      </c>
      <c r="AC89" s="87">
        <v>63.51</v>
      </c>
      <c r="AD89" s="88">
        <v>53.33</v>
      </c>
      <c r="AE89" s="89">
        <f t="shared" si="13"/>
        <v>-10.18</v>
      </c>
      <c r="AF89" s="84">
        <v>76</v>
      </c>
      <c r="AG89" s="86" t="s">
        <v>241</v>
      </c>
      <c r="AH89" s="90">
        <v>54.29</v>
      </c>
      <c r="AI89" s="91">
        <v>50.71</v>
      </c>
      <c r="AJ89" s="92">
        <f t="shared" si="14"/>
        <v>-3.5799999999999983</v>
      </c>
      <c r="AK89" s="84">
        <v>76</v>
      </c>
      <c r="AL89" s="86" t="s">
        <v>120</v>
      </c>
      <c r="AM89" s="90">
        <v>56.44</v>
      </c>
      <c r="AN89" s="91">
        <v>56.83</v>
      </c>
      <c r="AO89" s="89">
        <f t="shared" si="15"/>
        <v>0.39000000000000057</v>
      </c>
    </row>
    <row r="90" spans="1:51">
      <c r="A90" s="84">
        <v>77</v>
      </c>
      <c r="B90" s="85" t="s">
        <v>105</v>
      </c>
      <c r="C90" s="86" t="s">
        <v>106</v>
      </c>
      <c r="D90" s="90">
        <v>59.08</v>
      </c>
      <c r="E90" s="91">
        <v>42.75</v>
      </c>
      <c r="F90" s="89">
        <f t="shared" si="8"/>
        <v>-16.329999999999998</v>
      </c>
      <c r="G90" s="84">
        <v>77</v>
      </c>
      <c r="H90" s="86" t="s">
        <v>225</v>
      </c>
      <c r="I90" s="90">
        <v>71.489999999999995</v>
      </c>
      <c r="J90" s="91">
        <v>42.3</v>
      </c>
      <c r="K90" s="92">
        <f t="shared" si="9"/>
        <v>-29.189999999999998</v>
      </c>
      <c r="L90" s="84">
        <v>77</v>
      </c>
      <c r="M90" s="86" t="s">
        <v>207</v>
      </c>
      <c r="N90" s="90">
        <v>24.38</v>
      </c>
      <c r="O90" s="91">
        <v>31.36</v>
      </c>
      <c r="P90" s="93">
        <f t="shared" si="10"/>
        <v>6.98</v>
      </c>
      <c r="Q90" s="84">
        <v>77</v>
      </c>
      <c r="R90" s="86" t="s">
        <v>64</v>
      </c>
      <c r="S90" s="90">
        <v>43.33</v>
      </c>
      <c r="T90" s="91">
        <v>31.67</v>
      </c>
      <c r="U90" s="92">
        <f t="shared" si="11"/>
        <v>-11.659999999999997</v>
      </c>
      <c r="V90" s="84">
        <v>77</v>
      </c>
      <c r="W90" s="86" t="s">
        <v>221</v>
      </c>
      <c r="X90" s="90">
        <v>49.79</v>
      </c>
      <c r="Y90" s="91">
        <v>34.78</v>
      </c>
      <c r="Z90" s="93">
        <f t="shared" si="12"/>
        <v>-15.009999999999998</v>
      </c>
      <c r="AA90" s="84">
        <v>77</v>
      </c>
      <c r="AB90" s="86" t="s">
        <v>215</v>
      </c>
      <c r="AC90" s="90">
        <v>65.92</v>
      </c>
      <c r="AD90" s="91">
        <v>53.1</v>
      </c>
      <c r="AE90" s="89">
        <f t="shared" si="13"/>
        <v>-12.82</v>
      </c>
      <c r="AF90" s="100">
        <v>77</v>
      </c>
      <c r="AG90" s="86" t="s">
        <v>245</v>
      </c>
      <c r="AH90" s="90">
        <v>49.69</v>
      </c>
      <c r="AI90" s="91">
        <v>50.71</v>
      </c>
      <c r="AJ90" s="92">
        <f t="shared" si="14"/>
        <v>1.0200000000000031</v>
      </c>
      <c r="AK90" s="84">
        <v>77</v>
      </c>
      <c r="AL90" s="86" t="s">
        <v>189</v>
      </c>
      <c r="AM90" s="90">
        <v>56</v>
      </c>
      <c r="AN90" s="91">
        <v>56.8</v>
      </c>
      <c r="AO90" s="89">
        <f t="shared" si="15"/>
        <v>0.79999999999999716</v>
      </c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84">
        <v>78</v>
      </c>
      <c r="B91" s="85" t="s">
        <v>216</v>
      </c>
      <c r="C91" s="86" t="s">
        <v>217</v>
      </c>
      <c r="D91" s="90">
        <v>53.65</v>
      </c>
      <c r="E91" s="91">
        <v>42.63</v>
      </c>
      <c r="F91" s="89">
        <f t="shared" si="8"/>
        <v>-11.019999999999996</v>
      </c>
      <c r="G91" s="84">
        <v>78</v>
      </c>
      <c r="H91" s="86" t="s">
        <v>132</v>
      </c>
      <c r="I91" s="90">
        <v>49.2</v>
      </c>
      <c r="J91" s="91">
        <v>42.3</v>
      </c>
      <c r="K91" s="92">
        <f t="shared" si="9"/>
        <v>-6.9000000000000057</v>
      </c>
      <c r="L91" s="84">
        <v>78</v>
      </c>
      <c r="M91" s="86" t="s">
        <v>247</v>
      </c>
      <c r="N91" s="90">
        <v>56.56</v>
      </c>
      <c r="O91" s="91">
        <v>31.15</v>
      </c>
      <c r="P91" s="93">
        <f t="shared" si="10"/>
        <v>-25.410000000000004</v>
      </c>
      <c r="Q91" s="84">
        <v>78</v>
      </c>
      <c r="R91" s="86" t="s">
        <v>249</v>
      </c>
      <c r="S91" s="90">
        <v>61.19</v>
      </c>
      <c r="T91" s="91">
        <v>31.61</v>
      </c>
      <c r="U91" s="92">
        <f t="shared" si="11"/>
        <v>-29.58</v>
      </c>
      <c r="V91" s="84">
        <v>78</v>
      </c>
      <c r="W91" s="86" t="s">
        <v>211</v>
      </c>
      <c r="X91" s="90">
        <v>48.37</v>
      </c>
      <c r="Y91" s="91">
        <v>34.75</v>
      </c>
      <c r="Z91" s="93">
        <f t="shared" si="12"/>
        <v>-13.619999999999997</v>
      </c>
      <c r="AA91" s="84">
        <v>78</v>
      </c>
      <c r="AB91" s="86" t="s">
        <v>207</v>
      </c>
      <c r="AC91" s="90">
        <v>63.03</v>
      </c>
      <c r="AD91" s="91">
        <v>53.09</v>
      </c>
      <c r="AE91" s="89">
        <f t="shared" si="13"/>
        <v>-9.9399999999999977</v>
      </c>
      <c r="AF91" s="84">
        <v>78</v>
      </c>
      <c r="AG91" s="86" t="s">
        <v>176</v>
      </c>
      <c r="AH91" s="90">
        <v>59.41</v>
      </c>
      <c r="AI91" s="91">
        <v>50.69</v>
      </c>
      <c r="AJ91" s="92">
        <f t="shared" si="14"/>
        <v>-8.7199999999999989</v>
      </c>
      <c r="AK91" s="84">
        <v>78</v>
      </c>
      <c r="AL91" s="86" t="s">
        <v>46</v>
      </c>
      <c r="AM91" s="90">
        <v>68</v>
      </c>
      <c r="AN91" s="91">
        <v>56</v>
      </c>
      <c r="AO91" s="89">
        <f t="shared" si="15"/>
        <v>-12</v>
      </c>
    </row>
    <row r="92" spans="1:51">
      <c r="A92" s="84">
        <v>79</v>
      </c>
      <c r="B92" s="85" t="s">
        <v>171</v>
      </c>
      <c r="C92" s="86" t="s">
        <v>172</v>
      </c>
      <c r="D92" s="90">
        <v>48.35</v>
      </c>
      <c r="E92" s="91">
        <v>42.62</v>
      </c>
      <c r="F92" s="89">
        <f t="shared" si="8"/>
        <v>-5.730000000000004</v>
      </c>
      <c r="G92" s="84">
        <v>79</v>
      </c>
      <c r="H92" s="86" t="s">
        <v>128</v>
      </c>
      <c r="I92" s="90">
        <v>52.24</v>
      </c>
      <c r="J92" s="91">
        <v>42.12</v>
      </c>
      <c r="K92" s="92">
        <f t="shared" si="9"/>
        <v>-10.120000000000005</v>
      </c>
      <c r="L92" s="84">
        <v>79</v>
      </c>
      <c r="M92" s="86" t="s">
        <v>78</v>
      </c>
      <c r="N92" s="90">
        <v>40.479999999999997</v>
      </c>
      <c r="O92" s="91">
        <v>31.03</v>
      </c>
      <c r="P92" s="93">
        <f t="shared" si="10"/>
        <v>-9.4499999999999957</v>
      </c>
      <c r="Q92" s="84">
        <v>79</v>
      </c>
      <c r="R92" s="86" t="s">
        <v>66</v>
      </c>
      <c r="S92" s="87">
        <v>56.67</v>
      </c>
      <c r="T92" s="88">
        <v>31.5</v>
      </c>
      <c r="U92" s="92">
        <f t="shared" si="11"/>
        <v>-25.17</v>
      </c>
      <c r="V92" s="84">
        <v>79</v>
      </c>
      <c r="W92" s="86" t="s">
        <v>209</v>
      </c>
      <c r="X92" s="90">
        <v>44.16</v>
      </c>
      <c r="Y92" s="91">
        <v>34.700000000000003</v>
      </c>
      <c r="Z92" s="93">
        <f t="shared" si="12"/>
        <v>-9.4599999999999937</v>
      </c>
      <c r="AA92" s="84">
        <v>79</v>
      </c>
      <c r="AB92" s="86" t="s">
        <v>209</v>
      </c>
      <c r="AC92" s="90">
        <v>56.85</v>
      </c>
      <c r="AD92" s="91">
        <v>52.81</v>
      </c>
      <c r="AE92" s="89">
        <f t="shared" si="13"/>
        <v>-4.0399999999999991</v>
      </c>
      <c r="AF92" s="84">
        <v>79</v>
      </c>
      <c r="AG92" s="86" t="s">
        <v>162</v>
      </c>
      <c r="AH92" s="90">
        <v>74.739999999999995</v>
      </c>
      <c r="AI92" s="91">
        <v>50.52</v>
      </c>
      <c r="AJ92" s="92">
        <f t="shared" si="14"/>
        <v>-24.219999999999992</v>
      </c>
      <c r="AK92" s="84">
        <v>79</v>
      </c>
      <c r="AL92" s="86" t="s">
        <v>160</v>
      </c>
      <c r="AM92" s="90">
        <v>60.19</v>
      </c>
      <c r="AN92" s="91">
        <v>55.83</v>
      </c>
      <c r="AO92" s="89">
        <f t="shared" si="15"/>
        <v>-4.3599999999999994</v>
      </c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84">
        <v>80</v>
      </c>
      <c r="B93" s="85" t="s">
        <v>206</v>
      </c>
      <c r="C93" s="86" t="s">
        <v>207</v>
      </c>
      <c r="D93" s="90">
        <v>45</v>
      </c>
      <c r="E93" s="91">
        <v>42.55</v>
      </c>
      <c r="F93" s="89">
        <f t="shared" si="8"/>
        <v>-2.4500000000000028</v>
      </c>
      <c r="G93" s="84">
        <v>80</v>
      </c>
      <c r="H93" s="86" t="s">
        <v>62</v>
      </c>
      <c r="I93" s="90">
        <v>63.17</v>
      </c>
      <c r="J93" s="91">
        <v>41.85</v>
      </c>
      <c r="K93" s="92">
        <f t="shared" si="9"/>
        <v>-21.32</v>
      </c>
      <c r="L93" s="84">
        <v>80</v>
      </c>
      <c r="M93" s="86" t="s">
        <v>193</v>
      </c>
      <c r="N93" s="90">
        <v>33.159999999999997</v>
      </c>
      <c r="O93" s="91">
        <v>30.87</v>
      </c>
      <c r="P93" s="93">
        <f t="shared" si="10"/>
        <v>-2.2899999999999956</v>
      </c>
      <c r="Q93" s="84">
        <v>80</v>
      </c>
      <c r="R93" s="86" t="s">
        <v>162</v>
      </c>
      <c r="S93" s="90">
        <v>60.79</v>
      </c>
      <c r="T93" s="91">
        <v>31.38</v>
      </c>
      <c r="U93" s="92">
        <f t="shared" si="11"/>
        <v>-29.41</v>
      </c>
      <c r="V93" s="84">
        <v>80</v>
      </c>
      <c r="W93" s="86" t="s">
        <v>215</v>
      </c>
      <c r="X93" s="90">
        <v>40.880000000000003</v>
      </c>
      <c r="Y93" s="91">
        <v>34.69</v>
      </c>
      <c r="Z93" s="93">
        <f t="shared" si="12"/>
        <v>-6.1900000000000048</v>
      </c>
      <c r="AA93" s="84">
        <v>80</v>
      </c>
      <c r="AB93" s="86" t="s">
        <v>166</v>
      </c>
      <c r="AC93" s="90">
        <v>63.43</v>
      </c>
      <c r="AD93" s="91">
        <v>52.8</v>
      </c>
      <c r="AE93" s="89">
        <f t="shared" si="13"/>
        <v>-10.630000000000003</v>
      </c>
      <c r="AF93" s="84">
        <v>80</v>
      </c>
      <c r="AG93" s="86" t="s">
        <v>251</v>
      </c>
      <c r="AH93" s="90">
        <v>38.33</v>
      </c>
      <c r="AI93" s="91">
        <v>50.5</v>
      </c>
      <c r="AJ93" s="92">
        <f t="shared" si="14"/>
        <v>12.170000000000002</v>
      </c>
      <c r="AK93" s="84">
        <v>80</v>
      </c>
      <c r="AL93" s="86" t="s">
        <v>213</v>
      </c>
      <c r="AM93" s="90">
        <v>66.31</v>
      </c>
      <c r="AN93" s="91">
        <v>55.5</v>
      </c>
      <c r="AO93" s="89">
        <f t="shared" si="15"/>
        <v>-10.810000000000002</v>
      </c>
    </row>
    <row r="94" spans="1:51">
      <c r="A94" s="84">
        <v>81</v>
      </c>
      <c r="B94" s="85" t="s">
        <v>127</v>
      </c>
      <c r="C94" s="86" t="s">
        <v>128</v>
      </c>
      <c r="D94" s="90">
        <v>54.16</v>
      </c>
      <c r="E94" s="91">
        <v>42.35</v>
      </c>
      <c r="F94" s="89">
        <f t="shared" si="8"/>
        <v>-11.809999999999995</v>
      </c>
      <c r="G94" s="84">
        <v>81</v>
      </c>
      <c r="H94" s="86" t="s">
        <v>211</v>
      </c>
      <c r="I94" s="90">
        <v>58.62</v>
      </c>
      <c r="J94" s="91">
        <v>41.67</v>
      </c>
      <c r="K94" s="92">
        <f t="shared" si="9"/>
        <v>-16.949999999999996</v>
      </c>
      <c r="L94" s="84">
        <v>81</v>
      </c>
      <c r="M94" s="86" t="s">
        <v>221</v>
      </c>
      <c r="N94" s="90">
        <v>48.79</v>
      </c>
      <c r="O94" s="91">
        <v>30.83</v>
      </c>
      <c r="P94" s="93">
        <f t="shared" si="10"/>
        <v>-17.96</v>
      </c>
      <c r="Q94" s="84">
        <v>81</v>
      </c>
      <c r="R94" s="86" t="s">
        <v>253</v>
      </c>
      <c r="S94" s="90">
        <v>53.65</v>
      </c>
      <c r="T94" s="91">
        <v>31.25</v>
      </c>
      <c r="U94" s="92">
        <f t="shared" si="11"/>
        <v>-22.4</v>
      </c>
      <c r="V94" s="84">
        <v>81</v>
      </c>
      <c r="W94" s="86" t="s">
        <v>152</v>
      </c>
      <c r="X94" s="90">
        <v>46.25</v>
      </c>
      <c r="Y94" s="91">
        <v>34.69</v>
      </c>
      <c r="Z94" s="93">
        <f t="shared" si="12"/>
        <v>-11.560000000000002</v>
      </c>
      <c r="AA94" s="84">
        <v>81</v>
      </c>
      <c r="AB94" s="86" t="s">
        <v>170</v>
      </c>
      <c r="AC94" s="90">
        <v>72.75</v>
      </c>
      <c r="AD94" s="91">
        <v>52.77</v>
      </c>
      <c r="AE94" s="89">
        <f t="shared" si="13"/>
        <v>-19.979999999999997</v>
      </c>
      <c r="AF94" s="84">
        <v>81</v>
      </c>
      <c r="AG94" s="86" t="s">
        <v>164</v>
      </c>
      <c r="AH94" s="95">
        <v>64.260000000000005</v>
      </c>
      <c r="AI94" s="88">
        <v>50.3</v>
      </c>
      <c r="AJ94" s="92">
        <f t="shared" si="14"/>
        <v>-13.960000000000008</v>
      </c>
      <c r="AK94" s="84">
        <v>81</v>
      </c>
      <c r="AL94" s="86" t="s">
        <v>142</v>
      </c>
      <c r="AM94" s="90">
        <v>67.42</v>
      </c>
      <c r="AN94" s="91">
        <v>55.4</v>
      </c>
      <c r="AO94" s="89">
        <f t="shared" si="15"/>
        <v>-12.020000000000003</v>
      </c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84">
        <v>82</v>
      </c>
      <c r="B95" s="85" t="s">
        <v>190</v>
      </c>
      <c r="C95" s="86" t="s">
        <v>191</v>
      </c>
      <c r="D95" s="90">
        <v>64.150000000000006</v>
      </c>
      <c r="E95" s="91">
        <v>42.29</v>
      </c>
      <c r="F95" s="89">
        <f t="shared" si="8"/>
        <v>-21.860000000000007</v>
      </c>
      <c r="G95" s="84">
        <v>82</v>
      </c>
      <c r="H95" s="86" t="s">
        <v>168</v>
      </c>
      <c r="I95" s="90">
        <v>57.43</v>
      </c>
      <c r="J95" s="91">
        <v>41.64</v>
      </c>
      <c r="K95" s="92">
        <f t="shared" si="9"/>
        <v>-15.79</v>
      </c>
      <c r="L95" s="84">
        <v>82</v>
      </c>
      <c r="M95" s="86" t="s">
        <v>255</v>
      </c>
      <c r="N95" s="90">
        <v>53.67</v>
      </c>
      <c r="O95" s="91">
        <v>30.83</v>
      </c>
      <c r="P95" s="93">
        <f t="shared" si="10"/>
        <v>-22.840000000000003</v>
      </c>
      <c r="Q95" s="84">
        <v>82</v>
      </c>
      <c r="R95" s="86" t="s">
        <v>203</v>
      </c>
      <c r="S95" s="90">
        <v>55.28</v>
      </c>
      <c r="T95" s="91">
        <v>31.18</v>
      </c>
      <c r="U95" s="92">
        <f t="shared" si="11"/>
        <v>-24.1</v>
      </c>
      <c r="V95" s="84">
        <v>82</v>
      </c>
      <c r="W95" s="86" t="s">
        <v>108</v>
      </c>
      <c r="X95" s="90">
        <v>45</v>
      </c>
      <c r="Y95" s="91">
        <v>34.58</v>
      </c>
      <c r="Z95" s="93">
        <f t="shared" si="12"/>
        <v>-10.420000000000002</v>
      </c>
      <c r="AA95" s="84">
        <v>82</v>
      </c>
      <c r="AB95" s="86" t="s">
        <v>195</v>
      </c>
      <c r="AC95" s="87">
        <v>57.33</v>
      </c>
      <c r="AD95" s="88">
        <v>52.76</v>
      </c>
      <c r="AE95" s="89">
        <f t="shared" si="13"/>
        <v>-4.57</v>
      </c>
      <c r="AF95" s="84">
        <v>82</v>
      </c>
      <c r="AG95" s="86" t="s">
        <v>132</v>
      </c>
      <c r="AH95" s="90">
        <v>45</v>
      </c>
      <c r="AI95" s="91">
        <v>50.25</v>
      </c>
      <c r="AJ95" s="92">
        <f t="shared" si="14"/>
        <v>5.25</v>
      </c>
      <c r="AK95" s="84">
        <v>82</v>
      </c>
      <c r="AL95" s="86" t="s">
        <v>170</v>
      </c>
      <c r="AM95" s="90">
        <v>77.819999999999993</v>
      </c>
      <c r="AN95" s="91">
        <v>55.23</v>
      </c>
      <c r="AO95" s="89">
        <f t="shared" si="15"/>
        <v>-22.589999999999996</v>
      </c>
    </row>
    <row r="96" spans="1:51">
      <c r="A96" s="84">
        <v>83</v>
      </c>
      <c r="B96" s="85" t="s">
        <v>167</v>
      </c>
      <c r="C96" s="86" t="s">
        <v>168</v>
      </c>
      <c r="D96" s="90">
        <v>74.14</v>
      </c>
      <c r="E96" s="91">
        <v>42.21</v>
      </c>
      <c r="F96" s="89">
        <f t="shared" si="8"/>
        <v>-31.93</v>
      </c>
      <c r="G96" s="84">
        <v>83</v>
      </c>
      <c r="H96" s="86" t="s">
        <v>186</v>
      </c>
      <c r="I96" s="90">
        <v>64.91</v>
      </c>
      <c r="J96" s="91">
        <v>41.5</v>
      </c>
      <c r="K96" s="92">
        <f t="shared" si="9"/>
        <v>-23.409999999999997</v>
      </c>
      <c r="L96" s="84">
        <v>83</v>
      </c>
      <c r="M96" s="86" t="s">
        <v>68</v>
      </c>
      <c r="N96" s="90">
        <v>28.33</v>
      </c>
      <c r="O96" s="91">
        <v>30.71</v>
      </c>
      <c r="P96" s="93">
        <f t="shared" si="10"/>
        <v>2.3800000000000026</v>
      </c>
      <c r="Q96" s="84">
        <v>83</v>
      </c>
      <c r="R96" s="86" t="s">
        <v>247</v>
      </c>
      <c r="S96" s="90">
        <v>54.38</v>
      </c>
      <c r="T96" s="91">
        <v>31.15</v>
      </c>
      <c r="U96" s="92">
        <f t="shared" si="11"/>
        <v>-23.230000000000004</v>
      </c>
      <c r="V96" s="84">
        <v>83</v>
      </c>
      <c r="W96" s="86" t="s">
        <v>144</v>
      </c>
      <c r="X96" s="90">
        <v>38.700000000000003</v>
      </c>
      <c r="Y96" s="91">
        <v>34.53</v>
      </c>
      <c r="Z96" s="93">
        <f t="shared" si="12"/>
        <v>-4.1700000000000017</v>
      </c>
      <c r="AA96" s="84">
        <v>83</v>
      </c>
      <c r="AB96" s="86" t="s">
        <v>191</v>
      </c>
      <c r="AC96" s="90">
        <v>66.25</v>
      </c>
      <c r="AD96" s="91">
        <v>52.57</v>
      </c>
      <c r="AE96" s="89">
        <f t="shared" si="13"/>
        <v>-13.68</v>
      </c>
      <c r="AF96" s="84">
        <v>83</v>
      </c>
      <c r="AG96" s="86" t="s">
        <v>32</v>
      </c>
      <c r="AH96" s="87">
        <v>32.5</v>
      </c>
      <c r="AI96" s="88">
        <v>50</v>
      </c>
      <c r="AJ96" s="92">
        <f t="shared" si="14"/>
        <v>17.5</v>
      </c>
      <c r="AK96" s="84">
        <v>83</v>
      </c>
      <c r="AL96" s="86" t="s">
        <v>209</v>
      </c>
      <c r="AM96" s="90">
        <v>55.89</v>
      </c>
      <c r="AN96" s="91">
        <v>55.19</v>
      </c>
      <c r="AO96" s="89">
        <f t="shared" si="15"/>
        <v>-0.70000000000000284</v>
      </c>
    </row>
    <row r="97" spans="1:51">
      <c r="A97" s="84">
        <v>84</v>
      </c>
      <c r="B97" s="85" t="s">
        <v>153</v>
      </c>
      <c r="C97" s="86" t="s">
        <v>154</v>
      </c>
      <c r="D97" s="90">
        <v>44.5</v>
      </c>
      <c r="E97" s="91">
        <v>42.2</v>
      </c>
      <c r="F97" s="89">
        <f t="shared" si="8"/>
        <v>-2.2999999999999972</v>
      </c>
      <c r="G97" s="84">
        <v>84</v>
      </c>
      <c r="H97" s="86" t="s">
        <v>110</v>
      </c>
      <c r="I97" s="90">
        <v>51.6</v>
      </c>
      <c r="J97" s="91">
        <v>41.43</v>
      </c>
      <c r="K97" s="92">
        <f t="shared" si="9"/>
        <v>-10.170000000000002</v>
      </c>
      <c r="L97" s="84">
        <v>84</v>
      </c>
      <c r="M97" s="86" t="s">
        <v>187</v>
      </c>
      <c r="N97" s="87">
        <v>26.28</v>
      </c>
      <c r="O97" s="88">
        <v>30.68</v>
      </c>
      <c r="P97" s="93">
        <f t="shared" si="10"/>
        <v>4.3999999999999986</v>
      </c>
      <c r="Q97" s="84">
        <v>84</v>
      </c>
      <c r="R97" s="86" t="s">
        <v>62</v>
      </c>
      <c r="S97" s="90">
        <v>61.46</v>
      </c>
      <c r="T97" s="91">
        <v>31.15</v>
      </c>
      <c r="U97" s="92">
        <f t="shared" si="11"/>
        <v>-30.310000000000002</v>
      </c>
      <c r="V97" s="84">
        <v>84</v>
      </c>
      <c r="W97" s="86" t="s">
        <v>182</v>
      </c>
      <c r="X97" s="90">
        <v>36.07</v>
      </c>
      <c r="Y97" s="91">
        <v>34.130000000000003</v>
      </c>
      <c r="Z97" s="93">
        <f t="shared" si="12"/>
        <v>-1.9399999999999977</v>
      </c>
      <c r="AA97" s="84">
        <v>84</v>
      </c>
      <c r="AB97" s="86" t="s">
        <v>140</v>
      </c>
      <c r="AC97" s="90">
        <v>49.61</v>
      </c>
      <c r="AD97" s="91">
        <v>52.31</v>
      </c>
      <c r="AE97" s="89">
        <f t="shared" si="13"/>
        <v>2.7000000000000028</v>
      </c>
      <c r="AF97" s="84">
        <v>84</v>
      </c>
      <c r="AG97" s="86" t="s">
        <v>189</v>
      </c>
      <c r="AH97" s="90">
        <v>47.78</v>
      </c>
      <c r="AI97" s="91">
        <v>50</v>
      </c>
      <c r="AJ97" s="92">
        <f t="shared" si="14"/>
        <v>2.2199999999999989</v>
      </c>
      <c r="AK97" s="84">
        <v>84</v>
      </c>
      <c r="AL97" s="86" t="s">
        <v>221</v>
      </c>
      <c r="AM97" s="90">
        <v>61.94</v>
      </c>
      <c r="AN97" s="91">
        <v>55.11</v>
      </c>
      <c r="AO97" s="89">
        <f t="shared" si="15"/>
        <v>-6.8299999999999983</v>
      </c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84">
        <v>85</v>
      </c>
      <c r="B98" s="85" t="s">
        <v>218</v>
      </c>
      <c r="C98" s="86" t="s">
        <v>219</v>
      </c>
      <c r="D98" s="87">
        <v>51</v>
      </c>
      <c r="E98" s="88">
        <v>42.17</v>
      </c>
      <c r="F98" s="89">
        <f t="shared" si="8"/>
        <v>-8.8299999999999983</v>
      </c>
      <c r="G98" s="84">
        <v>85</v>
      </c>
      <c r="H98" s="86" t="s">
        <v>72</v>
      </c>
      <c r="I98" s="90">
        <v>41</v>
      </c>
      <c r="J98" s="91">
        <v>41</v>
      </c>
      <c r="K98" s="92">
        <f t="shared" si="9"/>
        <v>0</v>
      </c>
      <c r="L98" s="84">
        <v>85</v>
      </c>
      <c r="M98" s="86" t="s">
        <v>243</v>
      </c>
      <c r="N98" s="90">
        <v>29.2</v>
      </c>
      <c r="O98" s="91">
        <v>30.58</v>
      </c>
      <c r="P98" s="93">
        <f t="shared" si="10"/>
        <v>1.379999999999999</v>
      </c>
      <c r="Q98" s="84">
        <v>85</v>
      </c>
      <c r="R98" s="86" t="s">
        <v>187</v>
      </c>
      <c r="S98" s="87">
        <v>48.55</v>
      </c>
      <c r="T98" s="88">
        <v>30.85</v>
      </c>
      <c r="U98" s="92">
        <f t="shared" si="11"/>
        <v>-17.699999999999996</v>
      </c>
      <c r="V98" s="84">
        <v>85</v>
      </c>
      <c r="W98" s="86" t="s">
        <v>189</v>
      </c>
      <c r="X98" s="90">
        <v>32.78</v>
      </c>
      <c r="Y98" s="91">
        <v>34.1</v>
      </c>
      <c r="Z98" s="93">
        <f t="shared" si="12"/>
        <v>1.3200000000000003</v>
      </c>
      <c r="AA98" s="84">
        <v>85</v>
      </c>
      <c r="AB98" s="86" t="s">
        <v>68</v>
      </c>
      <c r="AC98" s="90">
        <v>53.99</v>
      </c>
      <c r="AD98" s="91">
        <v>52</v>
      </c>
      <c r="AE98" s="89">
        <f t="shared" si="13"/>
        <v>-1.990000000000002</v>
      </c>
      <c r="AF98" s="84">
        <v>85</v>
      </c>
      <c r="AG98" s="86" t="s">
        <v>112</v>
      </c>
      <c r="AH98" s="90">
        <v>52.78</v>
      </c>
      <c r="AI98" s="91">
        <v>50</v>
      </c>
      <c r="AJ98" s="92">
        <f t="shared" si="14"/>
        <v>-2.7800000000000011</v>
      </c>
      <c r="AK98" s="84">
        <v>85</v>
      </c>
      <c r="AL98" s="86" t="s">
        <v>84</v>
      </c>
      <c r="AM98" s="90">
        <v>67.11</v>
      </c>
      <c r="AN98" s="91">
        <v>55</v>
      </c>
      <c r="AO98" s="89">
        <f t="shared" si="15"/>
        <v>-12.11</v>
      </c>
    </row>
    <row r="99" spans="1:51">
      <c r="A99" s="84">
        <v>86</v>
      </c>
      <c r="B99" s="85" t="s">
        <v>185</v>
      </c>
      <c r="C99" s="86" t="s">
        <v>186</v>
      </c>
      <c r="D99" s="90">
        <v>65.09</v>
      </c>
      <c r="E99" s="91">
        <v>41.88</v>
      </c>
      <c r="F99" s="89">
        <f t="shared" si="8"/>
        <v>-23.21</v>
      </c>
      <c r="G99" s="84">
        <v>86</v>
      </c>
      <c r="H99" s="86" t="s">
        <v>182</v>
      </c>
      <c r="I99" s="90">
        <v>57.71</v>
      </c>
      <c r="J99" s="91">
        <v>40.950000000000003</v>
      </c>
      <c r="K99" s="92">
        <f t="shared" si="9"/>
        <v>-16.759999999999998</v>
      </c>
      <c r="L99" s="84">
        <v>86</v>
      </c>
      <c r="M99" s="86" t="s">
        <v>229</v>
      </c>
      <c r="N99" s="90">
        <v>26.67</v>
      </c>
      <c r="O99" s="91">
        <v>30.56</v>
      </c>
      <c r="P99" s="93">
        <f t="shared" si="10"/>
        <v>3.889999999999997</v>
      </c>
      <c r="Q99" s="84">
        <v>86</v>
      </c>
      <c r="R99" s="86" t="s">
        <v>221</v>
      </c>
      <c r="S99" s="90">
        <v>55.43</v>
      </c>
      <c r="T99" s="91">
        <v>30.67</v>
      </c>
      <c r="U99" s="92">
        <f t="shared" si="11"/>
        <v>-24.759999999999998</v>
      </c>
      <c r="V99" s="84">
        <v>86</v>
      </c>
      <c r="W99" s="86" t="s">
        <v>191</v>
      </c>
      <c r="X99" s="90">
        <v>39.42</v>
      </c>
      <c r="Y99" s="91">
        <v>34</v>
      </c>
      <c r="Z99" s="93">
        <f t="shared" si="12"/>
        <v>-5.4200000000000017</v>
      </c>
      <c r="AA99" s="84">
        <v>86</v>
      </c>
      <c r="AB99" s="86" t="s">
        <v>116</v>
      </c>
      <c r="AC99" s="90">
        <v>59.39</v>
      </c>
      <c r="AD99" s="91">
        <v>52</v>
      </c>
      <c r="AE99" s="89">
        <f t="shared" si="13"/>
        <v>-7.3900000000000006</v>
      </c>
      <c r="AF99" s="84">
        <v>86</v>
      </c>
      <c r="AG99" s="86" t="s">
        <v>203</v>
      </c>
      <c r="AH99" s="90">
        <v>49.44</v>
      </c>
      <c r="AI99" s="91">
        <v>50</v>
      </c>
      <c r="AJ99" s="92">
        <f t="shared" si="14"/>
        <v>0.56000000000000227</v>
      </c>
      <c r="AK99" s="84">
        <v>86</v>
      </c>
      <c r="AL99" s="86" t="s">
        <v>126</v>
      </c>
      <c r="AM99" s="90">
        <v>52</v>
      </c>
      <c r="AN99" s="91">
        <v>54.8</v>
      </c>
      <c r="AO99" s="89">
        <f t="shared" si="15"/>
        <v>2.7999999999999972</v>
      </c>
    </row>
    <row r="100" spans="1:51">
      <c r="A100" s="84">
        <v>87</v>
      </c>
      <c r="B100" s="85" t="s">
        <v>143</v>
      </c>
      <c r="C100" s="86" t="s">
        <v>144</v>
      </c>
      <c r="D100" s="90">
        <v>55.22</v>
      </c>
      <c r="E100" s="91">
        <v>41.87</v>
      </c>
      <c r="F100" s="89">
        <f t="shared" si="8"/>
        <v>-13.350000000000001</v>
      </c>
      <c r="G100" s="84">
        <v>87</v>
      </c>
      <c r="H100" s="86" t="s">
        <v>172</v>
      </c>
      <c r="I100" s="90">
        <v>53.02</v>
      </c>
      <c r="J100" s="91">
        <v>40.79</v>
      </c>
      <c r="K100" s="92">
        <f t="shared" si="9"/>
        <v>-12.230000000000004</v>
      </c>
      <c r="L100" s="84">
        <v>87</v>
      </c>
      <c r="M100" s="86" t="s">
        <v>104</v>
      </c>
      <c r="N100" s="90">
        <v>41</v>
      </c>
      <c r="O100" s="91">
        <v>30.5</v>
      </c>
      <c r="P100" s="93">
        <f t="shared" si="10"/>
        <v>-10.5</v>
      </c>
      <c r="Q100" s="84">
        <v>87</v>
      </c>
      <c r="R100" s="86" t="s">
        <v>172</v>
      </c>
      <c r="S100" s="90">
        <v>53.33</v>
      </c>
      <c r="T100" s="91">
        <v>30.43</v>
      </c>
      <c r="U100" s="92">
        <f t="shared" si="11"/>
        <v>-22.9</v>
      </c>
      <c r="V100" s="84">
        <v>87</v>
      </c>
      <c r="W100" s="86" t="s">
        <v>176</v>
      </c>
      <c r="X100" s="90">
        <v>38.380000000000003</v>
      </c>
      <c r="Y100" s="91">
        <v>33.83</v>
      </c>
      <c r="Z100" s="93">
        <f t="shared" si="12"/>
        <v>-4.5500000000000043</v>
      </c>
      <c r="AA100" s="84">
        <v>87</v>
      </c>
      <c r="AB100" s="86" t="s">
        <v>231</v>
      </c>
      <c r="AC100" s="90">
        <v>66.64</v>
      </c>
      <c r="AD100" s="91">
        <v>52</v>
      </c>
      <c r="AE100" s="89">
        <f t="shared" si="13"/>
        <v>-14.64</v>
      </c>
      <c r="AF100" s="84">
        <v>87</v>
      </c>
      <c r="AG100" s="86" t="s">
        <v>106</v>
      </c>
      <c r="AH100" s="90">
        <v>46.92</v>
      </c>
      <c r="AI100" s="91">
        <v>50</v>
      </c>
      <c r="AJ100" s="92">
        <f t="shared" si="14"/>
        <v>3.0799999999999983</v>
      </c>
      <c r="AK100" s="84">
        <v>87</v>
      </c>
      <c r="AL100" s="86" t="s">
        <v>187</v>
      </c>
      <c r="AM100" s="87">
        <v>55.16</v>
      </c>
      <c r="AN100" s="88">
        <v>54.77</v>
      </c>
      <c r="AO100" s="89">
        <f t="shared" si="15"/>
        <v>-0.38999999999999346</v>
      </c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</row>
    <row r="101" spans="1:51">
      <c r="A101" s="84">
        <v>88</v>
      </c>
      <c r="B101" s="85" t="s">
        <v>107</v>
      </c>
      <c r="C101" s="86" t="s">
        <v>108</v>
      </c>
      <c r="D101" s="90">
        <v>59.65</v>
      </c>
      <c r="E101" s="91">
        <v>41.78</v>
      </c>
      <c r="F101" s="89">
        <f t="shared" si="8"/>
        <v>-17.869999999999997</v>
      </c>
      <c r="G101" s="84">
        <v>88</v>
      </c>
      <c r="H101" s="86" t="s">
        <v>144</v>
      </c>
      <c r="I101" s="90">
        <v>52.78</v>
      </c>
      <c r="J101" s="91">
        <v>40.67</v>
      </c>
      <c r="K101" s="92">
        <f t="shared" si="9"/>
        <v>-12.11</v>
      </c>
      <c r="L101" s="84">
        <v>88</v>
      </c>
      <c r="M101" s="86" t="s">
        <v>156</v>
      </c>
      <c r="N101" s="90">
        <v>24</v>
      </c>
      <c r="O101" s="91">
        <v>30.42</v>
      </c>
      <c r="P101" s="93">
        <f t="shared" si="10"/>
        <v>6.4200000000000017</v>
      </c>
      <c r="Q101" s="84">
        <v>88</v>
      </c>
      <c r="R101" s="86" t="s">
        <v>217</v>
      </c>
      <c r="S101" s="90">
        <v>65.59</v>
      </c>
      <c r="T101" s="91">
        <v>30</v>
      </c>
      <c r="U101" s="92">
        <f t="shared" si="11"/>
        <v>-35.590000000000003</v>
      </c>
      <c r="V101" s="84">
        <v>88</v>
      </c>
      <c r="W101" s="86" t="s">
        <v>193</v>
      </c>
      <c r="X101" s="90">
        <v>42.76</v>
      </c>
      <c r="Y101" s="91">
        <v>33.83</v>
      </c>
      <c r="Z101" s="93">
        <f t="shared" si="12"/>
        <v>-8.93</v>
      </c>
      <c r="AA101" s="84">
        <v>88</v>
      </c>
      <c r="AB101" s="86" t="s">
        <v>172</v>
      </c>
      <c r="AC101" s="90">
        <v>64.42</v>
      </c>
      <c r="AD101" s="91">
        <v>51.72</v>
      </c>
      <c r="AE101" s="89">
        <f t="shared" si="13"/>
        <v>-12.700000000000003</v>
      </c>
      <c r="AF101" s="84">
        <v>88</v>
      </c>
      <c r="AG101" s="86" t="s">
        <v>247</v>
      </c>
      <c r="AH101" s="90">
        <v>58.75</v>
      </c>
      <c r="AI101" s="91">
        <v>50</v>
      </c>
      <c r="AJ101" s="92">
        <f t="shared" si="14"/>
        <v>-8.75</v>
      </c>
      <c r="AK101" s="84">
        <v>88</v>
      </c>
      <c r="AL101" s="86" t="s">
        <v>140</v>
      </c>
      <c r="AM101" s="90">
        <v>43.64</v>
      </c>
      <c r="AN101" s="91">
        <v>54.77</v>
      </c>
      <c r="AO101" s="89">
        <f t="shared" si="15"/>
        <v>11.130000000000003</v>
      </c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84">
        <v>89</v>
      </c>
      <c r="B102" s="85" t="s">
        <v>202</v>
      </c>
      <c r="C102" s="86" t="s">
        <v>203</v>
      </c>
      <c r="D102" s="90">
        <v>46.44</v>
      </c>
      <c r="E102" s="91">
        <v>41.76</v>
      </c>
      <c r="F102" s="89">
        <f t="shared" si="8"/>
        <v>-4.68</v>
      </c>
      <c r="G102" s="84">
        <v>89</v>
      </c>
      <c r="H102" s="86" t="s">
        <v>136</v>
      </c>
      <c r="I102" s="90">
        <v>29</v>
      </c>
      <c r="J102" s="91">
        <v>40.67</v>
      </c>
      <c r="K102" s="92">
        <f t="shared" si="9"/>
        <v>11.670000000000002</v>
      </c>
      <c r="L102" s="84">
        <v>89</v>
      </c>
      <c r="M102" s="86" t="s">
        <v>158</v>
      </c>
      <c r="N102" s="90">
        <v>67</v>
      </c>
      <c r="O102" s="91">
        <v>30.36</v>
      </c>
      <c r="P102" s="93">
        <f t="shared" si="10"/>
        <v>-36.64</v>
      </c>
      <c r="Q102" s="84">
        <v>89</v>
      </c>
      <c r="R102" s="86" t="s">
        <v>235</v>
      </c>
      <c r="S102" s="90">
        <v>55</v>
      </c>
      <c r="T102" s="91">
        <v>30</v>
      </c>
      <c r="U102" s="92">
        <f t="shared" si="11"/>
        <v>-25</v>
      </c>
      <c r="V102" s="84">
        <v>89</v>
      </c>
      <c r="W102" s="86" t="s">
        <v>74</v>
      </c>
      <c r="X102" s="90">
        <v>48.89</v>
      </c>
      <c r="Y102" s="91">
        <v>33.78</v>
      </c>
      <c r="Z102" s="93">
        <f t="shared" si="12"/>
        <v>-15.11</v>
      </c>
      <c r="AA102" s="84">
        <v>89</v>
      </c>
      <c r="AB102" s="86" t="s">
        <v>245</v>
      </c>
      <c r="AC102" s="90">
        <v>69.69</v>
      </c>
      <c r="AD102" s="91">
        <v>51.71</v>
      </c>
      <c r="AE102" s="89">
        <f t="shared" si="13"/>
        <v>-17.979999999999997</v>
      </c>
      <c r="AF102" s="84">
        <v>89</v>
      </c>
      <c r="AG102" s="86" t="s">
        <v>184</v>
      </c>
      <c r="AH102" s="90">
        <v>52.67</v>
      </c>
      <c r="AI102" s="91">
        <v>49.76</v>
      </c>
      <c r="AJ102" s="92">
        <f t="shared" si="14"/>
        <v>-2.9100000000000037</v>
      </c>
      <c r="AK102" s="84">
        <v>89</v>
      </c>
      <c r="AL102" s="86" t="s">
        <v>162</v>
      </c>
      <c r="AM102" s="90">
        <v>68</v>
      </c>
      <c r="AN102" s="91">
        <v>54.76</v>
      </c>
      <c r="AO102" s="89">
        <f t="shared" si="15"/>
        <v>-13.240000000000002</v>
      </c>
    </row>
    <row r="103" spans="1:51">
      <c r="A103" s="84">
        <v>90</v>
      </c>
      <c r="B103" s="85" t="s">
        <v>220</v>
      </c>
      <c r="C103" s="86" t="s">
        <v>221</v>
      </c>
      <c r="D103" s="90">
        <v>56.34</v>
      </c>
      <c r="E103" s="91">
        <v>41.73</v>
      </c>
      <c r="F103" s="89">
        <f t="shared" si="8"/>
        <v>-14.610000000000007</v>
      </c>
      <c r="G103" s="84">
        <v>90</v>
      </c>
      <c r="H103" s="86" t="s">
        <v>162</v>
      </c>
      <c r="I103" s="90">
        <v>59.47</v>
      </c>
      <c r="J103" s="91">
        <v>40.619999999999997</v>
      </c>
      <c r="K103" s="92">
        <f t="shared" si="9"/>
        <v>-18.850000000000001</v>
      </c>
      <c r="L103" s="84">
        <v>90</v>
      </c>
      <c r="M103" s="86" t="s">
        <v>70</v>
      </c>
      <c r="N103" s="87">
        <v>24.54</v>
      </c>
      <c r="O103" s="88">
        <v>30.25</v>
      </c>
      <c r="P103" s="93">
        <f t="shared" si="10"/>
        <v>5.7100000000000009</v>
      </c>
      <c r="Q103" s="84">
        <v>90</v>
      </c>
      <c r="R103" s="86" t="s">
        <v>257</v>
      </c>
      <c r="S103" s="90">
        <v>55.38</v>
      </c>
      <c r="T103" s="91">
        <v>30</v>
      </c>
      <c r="U103" s="92">
        <f t="shared" si="11"/>
        <v>-25.380000000000003</v>
      </c>
      <c r="V103" s="84">
        <v>90</v>
      </c>
      <c r="W103" s="86" t="s">
        <v>257</v>
      </c>
      <c r="X103" s="90">
        <v>43.65</v>
      </c>
      <c r="Y103" s="91">
        <v>33.75</v>
      </c>
      <c r="Z103" s="93">
        <f t="shared" si="12"/>
        <v>-9.8999999999999986</v>
      </c>
      <c r="AA103" s="84">
        <v>90</v>
      </c>
      <c r="AB103" s="86" t="s">
        <v>154</v>
      </c>
      <c r="AC103" s="90">
        <v>58.63</v>
      </c>
      <c r="AD103" s="91">
        <v>51.6</v>
      </c>
      <c r="AE103" s="89">
        <f t="shared" si="13"/>
        <v>-7.0300000000000011</v>
      </c>
      <c r="AF103" s="84">
        <v>90</v>
      </c>
      <c r="AG103" s="86" t="s">
        <v>128</v>
      </c>
      <c r="AH103" s="90">
        <v>46.2</v>
      </c>
      <c r="AI103" s="91">
        <v>49.71</v>
      </c>
      <c r="AJ103" s="92">
        <f t="shared" si="14"/>
        <v>3.509999999999998</v>
      </c>
      <c r="AK103" s="84">
        <v>90</v>
      </c>
      <c r="AL103" s="86" t="s">
        <v>197</v>
      </c>
      <c r="AM103" s="90">
        <v>58.5</v>
      </c>
      <c r="AN103" s="91">
        <v>54.49</v>
      </c>
      <c r="AO103" s="89">
        <f t="shared" si="15"/>
        <v>-4.009999999999998</v>
      </c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84">
        <v>91</v>
      </c>
      <c r="B104" s="85" t="s">
        <v>226</v>
      </c>
      <c r="C104" s="86" t="s">
        <v>227</v>
      </c>
      <c r="D104" s="87">
        <v>49.44</v>
      </c>
      <c r="E104" s="88">
        <v>41.63</v>
      </c>
      <c r="F104" s="89">
        <f t="shared" si="8"/>
        <v>-7.8099999999999952</v>
      </c>
      <c r="G104" s="84">
        <v>91</v>
      </c>
      <c r="H104" s="86" t="s">
        <v>255</v>
      </c>
      <c r="I104" s="90">
        <v>57.2</v>
      </c>
      <c r="J104" s="91">
        <v>40.07</v>
      </c>
      <c r="K104" s="92">
        <f t="shared" si="9"/>
        <v>-17.130000000000003</v>
      </c>
      <c r="L104" s="84">
        <v>91</v>
      </c>
      <c r="M104" s="86" t="s">
        <v>239</v>
      </c>
      <c r="N104" s="87">
        <v>27.33</v>
      </c>
      <c r="O104" s="88">
        <v>30.21</v>
      </c>
      <c r="P104" s="93">
        <f t="shared" si="10"/>
        <v>2.8800000000000026</v>
      </c>
      <c r="Q104" s="84">
        <v>91</v>
      </c>
      <c r="R104" s="86" t="s">
        <v>132</v>
      </c>
      <c r="S104" s="90">
        <v>51.67</v>
      </c>
      <c r="T104" s="91">
        <v>29.75</v>
      </c>
      <c r="U104" s="92">
        <f t="shared" si="11"/>
        <v>-21.92</v>
      </c>
      <c r="V104" s="84">
        <v>91</v>
      </c>
      <c r="W104" s="86" t="s">
        <v>116</v>
      </c>
      <c r="X104" s="90">
        <v>35.94</v>
      </c>
      <c r="Y104" s="91">
        <v>33.75</v>
      </c>
      <c r="Z104" s="93">
        <f t="shared" si="12"/>
        <v>-2.1899999999999977</v>
      </c>
      <c r="AA104" s="84">
        <v>91</v>
      </c>
      <c r="AB104" s="86" t="s">
        <v>251</v>
      </c>
      <c r="AC104" s="90">
        <v>42.3</v>
      </c>
      <c r="AD104" s="91">
        <v>51.6</v>
      </c>
      <c r="AE104" s="89">
        <f t="shared" si="13"/>
        <v>9.3000000000000043</v>
      </c>
      <c r="AF104" s="84">
        <v>91</v>
      </c>
      <c r="AG104" s="86" t="s">
        <v>227</v>
      </c>
      <c r="AH104" s="87">
        <v>46.6</v>
      </c>
      <c r="AI104" s="88">
        <v>49.69</v>
      </c>
      <c r="AJ104" s="92">
        <f t="shared" si="14"/>
        <v>3.0899999999999963</v>
      </c>
      <c r="AK104" s="84">
        <v>91</v>
      </c>
      <c r="AL104" s="86" t="s">
        <v>132</v>
      </c>
      <c r="AM104" s="90">
        <v>61.33</v>
      </c>
      <c r="AN104" s="91">
        <v>54.2</v>
      </c>
      <c r="AO104" s="89">
        <f t="shared" si="15"/>
        <v>-7.1299999999999955</v>
      </c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84">
        <v>92</v>
      </c>
      <c r="B105" s="85" t="s">
        <v>188</v>
      </c>
      <c r="C105" s="86" t="s">
        <v>189</v>
      </c>
      <c r="D105" s="90">
        <v>44.44</v>
      </c>
      <c r="E105" s="91">
        <v>41.6</v>
      </c>
      <c r="F105" s="89">
        <f t="shared" si="8"/>
        <v>-2.8399999999999963</v>
      </c>
      <c r="G105" s="84">
        <v>92</v>
      </c>
      <c r="H105" s="86" t="s">
        <v>88</v>
      </c>
      <c r="I105" s="90">
        <v>50</v>
      </c>
      <c r="J105" s="91">
        <v>40</v>
      </c>
      <c r="K105" s="92">
        <f t="shared" si="9"/>
        <v>-10</v>
      </c>
      <c r="L105" s="84">
        <v>92</v>
      </c>
      <c r="M105" s="86" t="s">
        <v>114</v>
      </c>
      <c r="N105" s="90">
        <v>45</v>
      </c>
      <c r="O105" s="91">
        <v>30</v>
      </c>
      <c r="P105" s="93">
        <f t="shared" si="10"/>
        <v>-15</v>
      </c>
      <c r="Q105" s="84">
        <v>92</v>
      </c>
      <c r="R105" s="86" t="s">
        <v>211</v>
      </c>
      <c r="S105" s="90">
        <v>68.650000000000006</v>
      </c>
      <c r="T105" s="91">
        <v>29.58</v>
      </c>
      <c r="U105" s="92">
        <f t="shared" si="11"/>
        <v>-39.070000000000007</v>
      </c>
      <c r="V105" s="84">
        <v>92</v>
      </c>
      <c r="W105" s="86" t="s">
        <v>46</v>
      </c>
      <c r="X105" s="90">
        <v>45.45</v>
      </c>
      <c r="Y105" s="91">
        <v>33.71</v>
      </c>
      <c r="Z105" s="93">
        <f t="shared" si="12"/>
        <v>-11.740000000000002</v>
      </c>
      <c r="AA105" s="84">
        <v>92</v>
      </c>
      <c r="AB105" s="86" t="s">
        <v>213</v>
      </c>
      <c r="AC105" s="90">
        <v>70.11</v>
      </c>
      <c r="AD105" s="91">
        <v>51.38</v>
      </c>
      <c r="AE105" s="89">
        <f t="shared" si="13"/>
        <v>-18.729999999999997</v>
      </c>
      <c r="AF105" s="84">
        <v>92</v>
      </c>
      <c r="AG105" s="86" t="s">
        <v>213</v>
      </c>
      <c r="AH105" s="90">
        <v>59.62</v>
      </c>
      <c r="AI105" s="91">
        <v>49.38</v>
      </c>
      <c r="AJ105" s="92">
        <f t="shared" si="14"/>
        <v>-10.239999999999995</v>
      </c>
      <c r="AK105" s="98">
        <v>92</v>
      </c>
      <c r="AL105" s="86" t="s">
        <v>64</v>
      </c>
      <c r="AM105" s="90">
        <v>49.33</v>
      </c>
      <c r="AN105" s="91">
        <v>54</v>
      </c>
      <c r="AO105" s="89">
        <f t="shared" si="15"/>
        <v>4.6700000000000017</v>
      </c>
    </row>
    <row r="106" spans="1:51">
      <c r="A106" s="84">
        <v>93</v>
      </c>
      <c r="B106" s="85" t="s">
        <v>242</v>
      </c>
      <c r="C106" s="86" t="s">
        <v>243</v>
      </c>
      <c r="D106" s="90">
        <v>47.73</v>
      </c>
      <c r="E106" s="91">
        <v>41.38</v>
      </c>
      <c r="F106" s="89">
        <f t="shared" si="8"/>
        <v>-6.3499999999999943</v>
      </c>
      <c r="G106" s="84">
        <v>93</v>
      </c>
      <c r="H106" s="86" t="s">
        <v>243</v>
      </c>
      <c r="I106" s="90">
        <v>56.36</v>
      </c>
      <c r="J106" s="91">
        <v>40</v>
      </c>
      <c r="K106" s="92">
        <f t="shared" si="9"/>
        <v>-16.36</v>
      </c>
      <c r="L106" s="84">
        <v>93</v>
      </c>
      <c r="M106" s="86" t="s">
        <v>209</v>
      </c>
      <c r="N106" s="90">
        <v>34.43</v>
      </c>
      <c r="O106" s="91">
        <v>29.9</v>
      </c>
      <c r="P106" s="93">
        <f t="shared" si="10"/>
        <v>-4.5300000000000011</v>
      </c>
      <c r="Q106" s="84">
        <v>93</v>
      </c>
      <c r="R106" s="86" t="s">
        <v>182</v>
      </c>
      <c r="S106" s="90">
        <v>51.43</v>
      </c>
      <c r="T106" s="91">
        <v>29.21</v>
      </c>
      <c r="U106" s="92">
        <f t="shared" si="11"/>
        <v>-22.22</v>
      </c>
      <c r="V106" s="84">
        <v>93</v>
      </c>
      <c r="W106" s="86" t="s">
        <v>122</v>
      </c>
      <c r="X106" s="90">
        <v>37.33</v>
      </c>
      <c r="Y106" s="91">
        <v>33.5</v>
      </c>
      <c r="Z106" s="93">
        <f t="shared" si="12"/>
        <v>-3.8299999999999983</v>
      </c>
      <c r="AA106" s="84">
        <v>93</v>
      </c>
      <c r="AB106" s="86" t="s">
        <v>182</v>
      </c>
      <c r="AC106" s="90">
        <v>63.09</v>
      </c>
      <c r="AD106" s="91">
        <v>51.37</v>
      </c>
      <c r="AE106" s="89">
        <f t="shared" si="13"/>
        <v>-11.720000000000006</v>
      </c>
      <c r="AF106" s="84">
        <v>93</v>
      </c>
      <c r="AG106" s="86" t="s">
        <v>219</v>
      </c>
      <c r="AH106" s="87">
        <v>46.67</v>
      </c>
      <c r="AI106" s="88">
        <v>49.17</v>
      </c>
      <c r="AJ106" s="92">
        <f t="shared" si="14"/>
        <v>2.5</v>
      </c>
      <c r="AK106" s="84">
        <v>93</v>
      </c>
      <c r="AL106" s="86" t="s">
        <v>227</v>
      </c>
      <c r="AM106" s="87">
        <v>62.08</v>
      </c>
      <c r="AN106" s="88">
        <v>53.75</v>
      </c>
      <c r="AO106" s="89">
        <f t="shared" si="15"/>
        <v>-8.3299999999999983</v>
      </c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84">
        <v>94</v>
      </c>
      <c r="B107" s="85" t="s">
        <v>254</v>
      </c>
      <c r="C107" s="86" t="s">
        <v>255</v>
      </c>
      <c r="D107" s="90">
        <v>62.13</v>
      </c>
      <c r="E107" s="91">
        <v>41.3</v>
      </c>
      <c r="F107" s="89">
        <f t="shared" si="8"/>
        <v>-20.830000000000005</v>
      </c>
      <c r="G107" s="84">
        <v>94</v>
      </c>
      <c r="H107" s="86" t="s">
        <v>257</v>
      </c>
      <c r="I107" s="90">
        <v>46.31</v>
      </c>
      <c r="J107" s="91">
        <v>40</v>
      </c>
      <c r="K107" s="92">
        <f t="shared" si="9"/>
        <v>-6.3100000000000023</v>
      </c>
      <c r="L107" s="84">
        <v>94</v>
      </c>
      <c r="M107" s="86" t="s">
        <v>182</v>
      </c>
      <c r="N107" s="90">
        <v>28.93</v>
      </c>
      <c r="O107" s="91">
        <v>29.87</v>
      </c>
      <c r="P107" s="93">
        <f t="shared" si="10"/>
        <v>0.94000000000000128</v>
      </c>
      <c r="Q107" s="84">
        <v>94</v>
      </c>
      <c r="R107" s="86" t="s">
        <v>60</v>
      </c>
      <c r="S107" s="90">
        <v>68.180000000000007</v>
      </c>
      <c r="T107" s="91">
        <v>29.09</v>
      </c>
      <c r="U107" s="92">
        <f t="shared" si="11"/>
        <v>-39.090000000000003</v>
      </c>
      <c r="V107" s="84">
        <v>94</v>
      </c>
      <c r="W107" s="86" t="s">
        <v>259</v>
      </c>
      <c r="X107" s="90">
        <v>47.53</v>
      </c>
      <c r="Y107" s="91">
        <v>33.44</v>
      </c>
      <c r="Z107" s="93">
        <f t="shared" si="12"/>
        <v>-14.090000000000003</v>
      </c>
      <c r="AA107" s="84">
        <v>94</v>
      </c>
      <c r="AB107" s="86" t="s">
        <v>74</v>
      </c>
      <c r="AC107" s="90">
        <v>64.790000000000006</v>
      </c>
      <c r="AD107" s="91">
        <v>51.25</v>
      </c>
      <c r="AE107" s="89">
        <f t="shared" si="13"/>
        <v>-13.540000000000006</v>
      </c>
      <c r="AF107" s="84">
        <v>94</v>
      </c>
      <c r="AG107" s="86" t="s">
        <v>136</v>
      </c>
      <c r="AH107" s="90">
        <v>37.5</v>
      </c>
      <c r="AI107" s="91">
        <v>48.89</v>
      </c>
      <c r="AJ107" s="92">
        <f t="shared" si="14"/>
        <v>11.39</v>
      </c>
      <c r="AK107" s="84">
        <v>94</v>
      </c>
      <c r="AL107" s="86" t="s">
        <v>243</v>
      </c>
      <c r="AM107" s="90">
        <v>54.55</v>
      </c>
      <c r="AN107" s="91">
        <v>53.38</v>
      </c>
      <c r="AO107" s="89">
        <f t="shared" si="15"/>
        <v>-1.1699999999999946</v>
      </c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84">
        <v>95</v>
      </c>
      <c r="B108" s="85" t="s">
        <v>181</v>
      </c>
      <c r="C108" s="86" t="s">
        <v>182</v>
      </c>
      <c r="D108" s="90">
        <v>49.43</v>
      </c>
      <c r="E108" s="91">
        <v>41.26</v>
      </c>
      <c r="F108" s="89">
        <f t="shared" si="8"/>
        <v>-8.1700000000000017</v>
      </c>
      <c r="G108" s="84">
        <v>95</v>
      </c>
      <c r="H108" s="86" t="s">
        <v>154</v>
      </c>
      <c r="I108" s="90">
        <v>43</v>
      </c>
      <c r="J108" s="91">
        <v>39.799999999999997</v>
      </c>
      <c r="K108" s="92">
        <f t="shared" si="9"/>
        <v>-3.2000000000000028</v>
      </c>
      <c r="L108" s="84">
        <v>95</v>
      </c>
      <c r="M108" s="86" t="s">
        <v>62</v>
      </c>
      <c r="N108" s="90">
        <v>42.71</v>
      </c>
      <c r="O108" s="91">
        <v>29.81</v>
      </c>
      <c r="P108" s="93">
        <f t="shared" si="10"/>
        <v>-12.900000000000002</v>
      </c>
      <c r="Q108" s="84">
        <v>95</v>
      </c>
      <c r="R108" s="86" t="s">
        <v>197</v>
      </c>
      <c r="S108" s="90">
        <v>55</v>
      </c>
      <c r="T108" s="91">
        <v>28.92</v>
      </c>
      <c r="U108" s="92">
        <f t="shared" si="11"/>
        <v>-26.08</v>
      </c>
      <c r="V108" s="84">
        <v>95</v>
      </c>
      <c r="W108" s="86" t="s">
        <v>203</v>
      </c>
      <c r="X108" s="90">
        <v>38.19</v>
      </c>
      <c r="Y108" s="91">
        <v>33.32</v>
      </c>
      <c r="Z108" s="93">
        <f t="shared" si="12"/>
        <v>-4.8699999999999974</v>
      </c>
      <c r="AA108" s="84">
        <v>95</v>
      </c>
      <c r="AB108" s="86" t="s">
        <v>82</v>
      </c>
      <c r="AC108" s="87">
        <v>66.42</v>
      </c>
      <c r="AD108" s="88">
        <v>51.2</v>
      </c>
      <c r="AE108" s="89">
        <f t="shared" si="13"/>
        <v>-15.219999999999999</v>
      </c>
      <c r="AF108" s="84">
        <v>95</v>
      </c>
      <c r="AG108" s="86" t="s">
        <v>233</v>
      </c>
      <c r="AH108" s="90">
        <v>50.91</v>
      </c>
      <c r="AI108" s="91">
        <v>48.86</v>
      </c>
      <c r="AJ108" s="92">
        <f t="shared" si="14"/>
        <v>-2.0499999999999972</v>
      </c>
      <c r="AK108" s="84">
        <v>95</v>
      </c>
      <c r="AL108" s="86" t="s">
        <v>60</v>
      </c>
      <c r="AM108" s="90">
        <v>72.180000000000007</v>
      </c>
      <c r="AN108" s="91">
        <v>53.33</v>
      </c>
      <c r="AO108" s="89">
        <f t="shared" si="15"/>
        <v>-18.850000000000009</v>
      </c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84">
        <v>96</v>
      </c>
      <c r="B109" s="85" t="s">
        <v>81</v>
      </c>
      <c r="C109" s="86" t="s">
        <v>82</v>
      </c>
      <c r="D109" s="87">
        <v>48.62</v>
      </c>
      <c r="E109" s="88">
        <v>41.2</v>
      </c>
      <c r="F109" s="89">
        <f t="shared" si="8"/>
        <v>-7.4199999999999946</v>
      </c>
      <c r="G109" s="84">
        <v>96</v>
      </c>
      <c r="H109" s="86" t="s">
        <v>229</v>
      </c>
      <c r="I109" s="90">
        <v>55.33</v>
      </c>
      <c r="J109" s="91">
        <v>39.78</v>
      </c>
      <c r="K109" s="92">
        <f t="shared" si="9"/>
        <v>-15.549999999999997</v>
      </c>
      <c r="L109" s="84">
        <v>96</v>
      </c>
      <c r="M109" s="86" t="s">
        <v>168</v>
      </c>
      <c r="N109" s="90">
        <v>62.5</v>
      </c>
      <c r="O109" s="91">
        <v>29.73</v>
      </c>
      <c r="P109" s="93">
        <f t="shared" si="10"/>
        <v>-32.769999999999996</v>
      </c>
      <c r="Q109" s="84">
        <v>96</v>
      </c>
      <c r="R109" s="86" t="s">
        <v>136</v>
      </c>
      <c r="S109" s="90">
        <v>47.5</v>
      </c>
      <c r="T109" s="91">
        <v>28.89</v>
      </c>
      <c r="U109" s="92">
        <f t="shared" si="11"/>
        <v>-18.61</v>
      </c>
      <c r="V109" s="84">
        <v>96</v>
      </c>
      <c r="W109" s="86" t="s">
        <v>130</v>
      </c>
      <c r="X109" s="90">
        <v>32.5</v>
      </c>
      <c r="Y109" s="91">
        <v>33.29</v>
      </c>
      <c r="Z109" s="93">
        <f t="shared" si="12"/>
        <v>0.78999999999999915</v>
      </c>
      <c r="AA109" s="84">
        <v>96</v>
      </c>
      <c r="AB109" s="86" t="s">
        <v>243</v>
      </c>
      <c r="AC109" s="90">
        <v>61.1</v>
      </c>
      <c r="AD109" s="91">
        <v>51.08</v>
      </c>
      <c r="AE109" s="89">
        <f t="shared" si="13"/>
        <v>-10.020000000000003</v>
      </c>
      <c r="AF109" s="84">
        <v>96</v>
      </c>
      <c r="AG109" s="86" t="s">
        <v>207</v>
      </c>
      <c r="AH109" s="90">
        <v>43.75</v>
      </c>
      <c r="AI109" s="91">
        <v>48.64</v>
      </c>
      <c r="AJ109" s="92">
        <f t="shared" si="14"/>
        <v>4.8900000000000006</v>
      </c>
      <c r="AK109" s="84">
        <v>96</v>
      </c>
      <c r="AL109" s="86" t="s">
        <v>225</v>
      </c>
      <c r="AM109" s="90">
        <v>62.63</v>
      </c>
      <c r="AN109" s="91">
        <v>53.04</v>
      </c>
      <c r="AO109" s="89">
        <f t="shared" si="15"/>
        <v>-9.5900000000000034</v>
      </c>
    </row>
    <row r="110" spans="1:51">
      <c r="A110" s="84">
        <v>97</v>
      </c>
      <c r="B110" s="85" t="s">
        <v>59</v>
      </c>
      <c r="C110" s="86" t="s">
        <v>60</v>
      </c>
      <c r="D110" s="90">
        <v>66.91</v>
      </c>
      <c r="E110" s="91">
        <v>40.97</v>
      </c>
      <c r="F110" s="89">
        <f t="shared" si="8"/>
        <v>-25.939999999999998</v>
      </c>
      <c r="G110" s="84">
        <v>97</v>
      </c>
      <c r="H110" s="86" t="s">
        <v>239</v>
      </c>
      <c r="I110" s="87">
        <v>38.4</v>
      </c>
      <c r="J110" s="88">
        <v>39.75</v>
      </c>
      <c r="K110" s="92">
        <f t="shared" si="9"/>
        <v>1.3500000000000014</v>
      </c>
      <c r="L110" s="84">
        <v>97</v>
      </c>
      <c r="M110" s="86" t="s">
        <v>219</v>
      </c>
      <c r="N110" s="87">
        <v>26.88</v>
      </c>
      <c r="O110" s="88">
        <v>29.38</v>
      </c>
      <c r="P110" s="93">
        <f t="shared" si="10"/>
        <v>2.5</v>
      </c>
      <c r="Q110" s="84">
        <v>97</v>
      </c>
      <c r="R110" s="86" t="s">
        <v>261</v>
      </c>
      <c r="S110" s="87">
        <v>57.14</v>
      </c>
      <c r="T110" s="88">
        <v>28.75</v>
      </c>
      <c r="U110" s="92">
        <f t="shared" si="11"/>
        <v>-28.39</v>
      </c>
      <c r="V110" s="84">
        <v>97</v>
      </c>
      <c r="W110" s="86" t="s">
        <v>263</v>
      </c>
      <c r="X110" s="90">
        <v>30.28</v>
      </c>
      <c r="Y110" s="91">
        <v>33.25</v>
      </c>
      <c r="Z110" s="93">
        <f t="shared" si="12"/>
        <v>2.9699999999999989</v>
      </c>
      <c r="AA110" s="84">
        <v>97</v>
      </c>
      <c r="AB110" s="86" t="s">
        <v>106</v>
      </c>
      <c r="AC110" s="90">
        <v>61.22</v>
      </c>
      <c r="AD110" s="91">
        <v>51</v>
      </c>
      <c r="AE110" s="89">
        <f t="shared" si="13"/>
        <v>-10.219999999999999</v>
      </c>
      <c r="AF110" s="84">
        <v>97</v>
      </c>
      <c r="AG110" s="86" t="s">
        <v>156</v>
      </c>
      <c r="AH110" s="90">
        <v>68</v>
      </c>
      <c r="AI110" s="91">
        <v>48.33</v>
      </c>
      <c r="AJ110" s="92">
        <f t="shared" si="14"/>
        <v>-19.670000000000002</v>
      </c>
      <c r="AK110" s="84">
        <v>97</v>
      </c>
      <c r="AL110" s="86" t="s">
        <v>265</v>
      </c>
      <c r="AM110" s="87">
        <v>34.67</v>
      </c>
      <c r="AN110" s="88">
        <v>53</v>
      </c>
      <c r="AO110" s="89">
        <f t="shared" si="15"/>
        <v>18.329999999999998</v>
      </c>
    </row>
    <row r="111" spans="1:51">
      <c r="A111" s="84">
        <v>98</v>
      </c>
      <c r="B111" s="85" t="s">
        <v>135</v>
      </c>
      <c r="C111" s="86" t="s">
        <v>136</v>
      </c>
      <c r="D111" s="90">
        <v>32</v>
      </c>
      <c r="E111" s="91">
        <v>40.67</v>
      </c>
      <c r="F111" s="89">
        <f t="shared" si="8"/>
        <v>8.6700000000000017</v>
      </c>
      <c r="G111" s="84">
        <v>98</v>
      </c>
      <c r="H111" s="86" t="s">
        <v>104</v>
      </c>
      <c r="I111" s="90">
        <v>54.4</v>
      </c>
      <c r="J111" s="91">
        <v>39.6</v>
      </c>
      <c r="K111" s="92">
        <f t="shared" si="9"/>
        <v>-14.799999999999997</v>
      </c>
      <c r="L111" s="84">
        <v>98</v>
      </c>
      <c r="M111" s="86" t="s">
        <v>195</v>
      </c>
      <c r="N111" s="87">
        <v>31.55</v>
      </c>
      <c r="O111" s="88">
        <v>29.19</v>
      </c>
      <c r="P111" s="93">
        <f t="shared" si="10"/>
        <v>-2.3599999999999994</v>
      </c>
      <c r="Q111" s="84">
        <v>98</v>
      </c>
      <c r="R111" s="86" t="s">
        <v>223</v>
      </c>
      <c r="S111" s="90">
        <v>62.55</v>
      </c>
      <c r="T111" s="91">
        <v>28.51</v>
      </c>
      <c r="U111" s="92">
        <f t="shared" si="11"/>
        <v>-34.039999999999992</v>
      </c>
      <c r="V111" s="84">
        <v>98</v>
      </c>
      <c r="W111" s="86" t="s">
        <v>227</v>
      </c>
      <c r="X111" s="87">
        <v>42.6</v>
      </c>
      <c r="Y111" s="88">
        <v>32.979999999999997</v>
      </c>
      <c r="Z111" s="93">
        <f t="shared" si="12"/>
        <v>-9.6200000000000045</v>
      </c>
      <c r="AA111" s="84">
        <v>98</v>
      </c>
      <c r="AB111" s="86" t="s">
        <v>178</v>
      </c>
      <c r="AC111" s="90">
        <v>63.02</v>
      </c>
      <c r="AD111" s="91">
        <v>51</v>
      </c>
      <c r="AE111" s="89">
        <f t="shared" si="13"/>
        <v>-12.020000000000003</v>
      </c>
      <c r="AF111" s="84">
        <v>98</v>
      </c>
      <c r="AG111" s="86" t="s">
        <v>239</v>
      </c>
      <c r="AH111" s="87">
        <v>38.33</v>
      </c>
      <c r="AI111" s="88">
        <v>48.33</v>
      </c>
      <c r="AJ111" s="92">
        <f t="shared" si="14"/>
        <v>10</v>
      </c>
      <c r="AK111" s="84">
        <v>98</v>
      </c>
      <c r="AL111" s="86" t="s">
        <v>219</v>
      </c>
      <c r="AM111" s="87">
        <v>50.33</v>
      </c>
      <c r="AN111" s="88">
        <v>52.67</v>
      </c>
      <c r="AO111" s="89">
        <f t="shared" si="15"/>
        <v>2.3400000000000034</v>
      </c>
    </row>
    <row r="112" spans="1:51">
      <c r="A112" s="84">
        <v>99</v>
      </c>
      <c r="B112" s="85" t="s">
        <v>248</v>
      </c>
      <c r="C112" s="86" t="s">
        <v>249</v>
      </c>
      <c r="D112" s="90">
        <v>55.11</v>
      </c>
      <c r="E112" s="91">
        <v>40.65</v>
      </c>
      <c r="F112" s="89">
        <f t="shared" si="8"/>
        <v>-14.46</v>
      </c>
      <c r="G112" s="84">
        <v>99</v>
      </c>
      <c r="H112" s="86" t="s">
        <v>267</v>
      </c>
      <c r="I112" s="87">
        <v>40.909999999999997</v>
      </c>
      <c r="J112" s="88">
        <v>39.56</v>
      </c>
      <c r="K112" s="92">
        <f t="shared" si="9"/>
        <v>-1.3499999999999943</v>
      </c>
      <c r="L112" s="84">
        <v>99</v>
      </c>
      <c r="M112" s="86" t="s">
        <v>249</v>
      </c>
      <c r="N112" s="90">
        <v>29.76</v>
      </c>
      <c r="O112" s="91">
        <v>29.11</v>
      </c>
      <c r="P112" s="93">
        <f t="shared" si="10"/>
        <v>-0.65000000000000213</v>
      </c>
      <c r="Q112" s="84">
        <v>99</v>
      </c>
      <c r="R112" s="86" t="s">
        <v>267</v>
      </c>
      <c r="S112" s="87">
        <v>31.82</v>
      </c>
      <c r="T112" s="88">
        <v>28.33</v>
      </c>
      <c r="U112" s="92">
        <f t="shared" si="11"/>
        <v>-3.490000000000002</v>
      </c>
      <c r="V112" s="84">
        <v>99</v>
      </c>
      <c r="W112" s="86" t="s">
        <v>241</v>
      </c>
      <c r="X112" s="90">
        <v>45.36</v>
      </c>
      <c r="Y112" s="91">
        <v>32.93</v>
      </c>
      <c r="Z112" s="93">
        <f t="shared" si="12"/>
        <v>-12.43</v>
      </c>
      <c r="AA112" s="84">
        <v>99</v>
      </c>
      <c r="AB112" s="86" t="s">
        <v>211</v>
      </c>
      <c r="AC112" s="90">
        <v>65.510000000000005</v>
      </c>
      <c r="AD112" s="91">
        <v>50.83</v>
      </c>
      <c r="AE112" s="89">
        <f t="shared" si="13"/>
        <v>-14.680000000000007</v>
      </c>
      <c r="AF112" s="84">
        <v>99</v>
      </c>
      <c r="AG112" s="86" t="s">
        <v>237</v>
      </c>
      <c r="AH112" s="90">
        <v>38.26</v>
      </c>
      <c r="AI112" s="91">
        <v>48.27</v>
      </c>
      <c r="AJ112" s="92">
        <f t="shared" si="14"/>
        <v>10.010000000000005</v>
      </c>
      <c r="AK112" s="84">
        <v>99</v>
      </c>
      <c r="AL112" s="86" t="s">
        <v>255</v>
      </c>
      <c r="AM112" s="90">
        <v>59.47</v>
      </c>
      <c r="AN112" s="91">
        <v>52.59</v>
      </c>
      <c r="AO112" s="89">
        <f t="shared" si="15"/>
        <v>-6.8799999999999955</v>
      </c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84">
        <v>100</v>
      </c>
      <c r="B113" s="85" t="s">
        <v>222</v>
      </c>
      <c r="C113" s="86" t="s">
        <v>223</v>
      </c>
      <c r="D113" s="90">
        <v>50.47</v>
      </c>
      <c r="E113" s="91">
        <v>40.47</v>
      </c>
      <c r="F113" s="89">
        <f t="shared" si="8"/>
        <v>-10</v>
      </c>
      <c r="G113" s="84">
        <v>100</v>
      </c>
      <c r="H113" s="86" t="s">
        <v>223</v>
      </c>
      <c r="I113" s="90">
        <v>56.04</v>
      </c>
      <c r="J113" s="91">
        <v>39.53</v>
      </c>
      <c r="K113" s="92">
        <f t="shared" si="9"/>
        <v>-16.509999999999998</v>
      </c>
      <c r="L113" s="84">
        <v>100</v>
      </c>
      <c r="M113" s="86" t="s">
        <v>164</v>
      </c>
      <c r="N113" s="95">
        <v>27.65</v>
      </c>
      <c r="O113" s="96">
        <v>29.02</v>
      </c>
      <c r="P113" s="93">
        <f t="shared" si="10"/>
        <v>1.370000000000001</v>
      </c>
      <c r="Q113" s="84">
        <v>100</v>
      </c>
      <c r="R113" s="86" t="s">
        <v>189</v>
      </c>
      <c r="S113" s="90">
        <v>38.33</v>
      </c>
      <c r="T113" s="91">
        <v>28</v>
      </c>
      <c r="U113" s="92">
        <f t="shared" si="11"/>
        <v>-10.329999999999998</v>
      </c>
      <c r="V113" s="84">
        <v>100</v>
      </c>
      <c r="W113" s="86" t="s">
        <v>96</v>
      </c>
      <c r="X113" s="87">
        <v>35.07</v>
      </c>
      <c r="Y113" s="88">
        <v>32.880000000000003</v>
      </c>
      <c r="Z113" s="93">
        <f t="shared" si="12"/>
        <v>-2.1899999999999977</v>
      </c>
      <c r="AA113" s="84">
        <v>100</v>
      </c>
      <c r="AB113" s="86" t="s">
        <v>223</v>
      </c>
      <c r="AC113" s="90">
        <v>60.61</v>
      </c>
      <c r="AD113" s="91">
        <v>50.81</v>
      </c>
      <c r="AE113" s="89">
        <f t="shared" si="13"/>
        <v>-9.7999999999999972</v>
      </c>
      <c r="AF113" s="84">
        <v>100</v>
      </c>
      <c r="AG113" s="86" t="s">
        <v>74</v>
      </c>
      <c r="AH113" s="90">
        <v>41.67</v>
      </c>
      <c r="AI113" s="91">
        <v>48.13</v>
      </c>
      <c r="AJ113" s="92">
        <f t="shared" si="14"/>
        <v>6.4600000000000009</v>
      </c>
      <c r="AK113" s="100">
        <v>100</v>
      </c>
      <c r="AL113" s="86" t="s">
        <v>241</v>
      </c>
      <c r="AM113" s="90">
        <v>74.86</v>
      </c>
      <c r="AN113" s="91">
        <v>52.57</v>
      </c>
      <c r="AO113" s="89">
        <f t="shared" si="15"/>
        <v>-22.29</v>
      </c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s="103" customFormat="1">
      <c r="A114" s="84">
        <v>101</v>
      </c>
      <c r="B114" s="85" t="s">
        <v>246</v>
      </c>
      <c r="C114" s="86" t="s">
        <v>247</v>
      </c>
      <c r="D114" s="90">
        <v>55.75</v>
      </c>
      <c r="E114" s="91">
        <v>40.46</v>
      </c>
      <c r="F114" s="89">
        <f t="shared" si="8"/>
        <v>-15.29</v>
      </c>
      <c r="G114" s="84">
        <v>101</v>
      </c>
      <c r="H114" s="86" t="s">
        <v>197</v>
      </c>
      <c r="I114" s="90">
        <v>47.63</v>
      </c>
      <c r="J114" s="91">
        <v>39.409999999999997</v>
      </c>
      <c r="K114" s="92">
        <f t="shared" si="9"/>
        <v>-8.220000000000006</v>
      </c>
      <c r="L114" s="84">
        <v>101</v>
      </c>
      <c r="M114" s="86" t="s">
        <v>152</v>
      </c>
      <c r="N114" s="90">
        <v>57.81</v>
      </c>
      <c r="O114" s="91">
        <v>28.91</v>
      </c>
      <c r="P114" s="93">
        <f t="shared" si="10"/>
        <v>-28.900000000000002</v>
      </c>
      <c r="Q114" s="84">
        <v>101</v>
      </c>
      <c r="R114" s="86" t="s">
        <v>243</v>
      </c>
      <c r="S114" s="90">
        <v>46.36</v>
      </c>
      <c r="T114" s="91">
        <v>27.88</v>
      </c>
      <c r="U114" s="92">
        <f t="shared" si="11"/>
        <v>-18.48</v>
      </c>
      <c r="V114" s="84">
        <v>101</v>
      </c>
      <c r="W114" s="86" t="s">
        <v>229</v>
      </c>
      <c r="X114" s="90">
        <v>32.5</v>
      </c>
      <c r="Y114" s="91">
        <v>32.78</v>
      </c>
      <c r="Z114" s="93">
        <f t="shared" si="12"/>
        <v>0.28000000000000114</v>
      </c>
      <c r="AA114" s="84">
        <v>101</v>
      </c>
      <c r="AB114" s="86" t="s">
        <v>247</v>
      </c>
      <c r="AC114" s="90">
        <v>54.81</v>
      </c>
      <c r="AD114" s="91">
        <v>50.77</v>
      </c>
      <c r="AE114" s="89">
        <f t="shared" si="13"/>
        <v>-4.0399999999999991</v>
      </c>
      <c r="AF114" s="84">
        <v>101</v>
      </c>
      <c r="AG114" s="86" t="s">
        <v>140</v>
      </c>
      <c r="AH114" s="90">
        <v>39.090000000000003</v>
      </c>
      <c r="AI114" s="91">
        <v>48.08</v>
      </c>
      <c r="AJ114" s="92">
        <f t="shared" si="14"/>
        <v>8.9899999999999949</v>
      </c>
      <c r="AK114" s="84">
        <v>101</v>
      </c>
      <c r="AL114" s="86" t="s">
        <v>104</v>
      </c>
      <c r="AM114" s="90">
        <v>58.4</v>
      </c>
      <c r="AN114" s="91">
        <v>52</v>
      </c>
      <c r="AO114" s="89">
        <f t="shared" si="15"/>
        <v>-6.3999999999999986</v>
      </c>
    </row>
    <row r="115" spans="1:51" s="101" customFormat="1">
      <c r="A115" s="84">
        <v>102</v>
      </c>
      <c r="B115" s="85" t="s">
        <v>45</v>
      </c>
      <c r="C115" s="86" t="s">
        <v>46</v>
      </c>
      <c r="D115" s="90">
        <v>52.73</v>
      </c>
      <c r="E115" s="91">
        <v>40.29</v>
      </c>
      <c r="F115" s="89">
        <f t="shared" si="8"/>
        <v>-12.439999999999998</v>
      </c>
      <c r="G115" s="84">
        <v>102</v>
      </c>
      <c r="H115" s="86" t="s">
        <v>205</v>
      </c>
      <c r="I115" s="87">
        <v>56.4</v>
      </c>
      <c r="J115" s="88">
        <v>39</v>
      </c>
      <c r="K115" s="92">
        <f t="shared" si="9"/>
        <v>-17.399999999999999</v>
      </c>
      <c r="L115" s="84">
        <v>102</v>
      </c>
      <c r="M115" s="86" t="s">
        <v>166</v>
      </c>
      <c r="N115" s="90">
        <v>29.19</v>
      </c>
      <c r="O115" s="91">
        <v>28.82</v>
      </c>
      <c r="P115" s="93">
        <f t="shared" si="10"/>
        <v>-0.37000000000000099</v>
      </c>
      <c r="Q115" s="84">
        <v>102</v>
      </c>
      <c r="R115" s="86" t="s">
        <v>46</v>
      </c>
      <c r="S115" s="90">
        <v>76.36</v>
      </c>
      <c r="T115" s="91">
        <v>27.86</v>
      </c>
      <c r="U115" s="92">
        <f t="shared" si="11"/>
        <v>-48.5</v>
      </c>
      <c r="V115" s="84">
        <v>102</v>
      </c>
      <c r="W115" s="86" t="s">
        <v>162</v>
      </c>
      <c r="X115" s="90">
        <v>50.92</v>
      </c>
      <c r="Y115" s="91">
        <v>32.57</v>
      </c>
      <c r="Z115" s="93">
        <f t="shared" si="12"/>
        <v>-18.350000000000001</v>
      </c>
      <c r="AA115" s="84">
        <v>102</v>
      </c>
      <c r="AB115" s="86" t="s">
        <v>187</v>
      </c>
      <c r="AC115" s="87">
        <v>61</v>
      </c>
      <c r="AD115" s="88">
        <v>50.64</v>
      </c>
      <c r="AE115" s="89">
        <f t="shared" si="13"/>
        <v>-10.36</v>
      </c>
      <c r="AF115" s="84">
        <v>102</v>
      </c>
      <c r="AG115" s="86" t="s">
        <v>257</v>
      </c>
      <c r="AH115" s="90">
        <v>50</v>
      </c>
      <c r="AI115" s="91">
        <v>48</v>
      </c>
      <c r="AJ115" s="92">
        <f t="shared" si="14"/>
        <v>-2</v>
      </c>
      <c r="AK115" s="84">
        <v>102</v>
      </c>
      <c r="AL115" s="86" t="s">
        <v>257</v>
      </c>
      <c r="AM115" s="90">
        <v>54.46</v>
      </c>
      <c r="AN115" s="91">
        <v>52</v>
      </c>
      <c r="AO115" s="89">
        <f t="shared" si="15"/>
        <v>-2.4600000000000009</v>
      </c>
    </row>
    <row r="116" spans="1:51" s="101" customFormat="1">
      <c r="A116" s="84">
        <v>103</v>
      </c>
      <c r="B116" s="85" t="s">
        <v>196</v>
      </c>
      <c r="C116" s="86" t="s">
        <v>197</v>
      </c>
      <c r="D116" s="90">
        <v>46.63</v>
      </c>
      <c r="E116" s="91">
        <v>40.11</v>
      </c>
      <c r="F116" s="89">
        <f t="shared" si="8"/>
        <v>-6.5200000000000031</v>
      </c>
      <c r="G116" s="84">
        <v>103</v>
      </c>
      <c r="H116" s="86" t="s">
        <v>82</v>
      </c>
      <c r="I116" s="87">
        <v>56.92</v>
      </c>
      <c r="J116" s="88">
        <v>39</v>
      </c>
      <c r="K116" s="92">
        <f t="shared" si="9"/>
        <v>-17.920000000000002</v>
      </c>
      <c r="L116" s="84">
        <v>103</v>
      </c>
      <c r="M116" s="86" t="s">
        <v>237</v>
      </c>
      <c r="N116" s="90">
        <v>31.63</v>
      </c>
      <c r="O116" s="91">
        <v>28.75</v>
      </c>
      <c r="P116" s="93">
        <f t="shared" si="10"/>
        <v>-2.879999999999999</v>
      </c>
      <c r="Q116" s="84">
        <v>103</v>
      </c>
      <c r="R116" s="86" t="s">
        <v>152</v>
      </c>
      <c r="S116" s="90">
        <v>57.81</v>
      </c>
      <c r="T116" s="91">
        <v>27.5</v>
      </c>
      <c r="U116" s="92">
        <f t="shared" si="11"/>
        <v>-30.310000000000002</v>
      </c>
      <c r="V116" s="84">
        <v>103</v>
      </c>
      <c r="W116" s="86" t="s">
        <v>245</v>
      </c>
      <c r="X116" s="90">
        <v>46.88</v>
      </c>
      <c r="Y116" s="91">
        <v>32.57</v>
      </c>
      <c r="Z116" s="93">
        <f t="shared" si="12"/>
        <v>-14.310000000000002</v>
      </c>
      <c r="AA116" s="84">
        <v>103</v>
      </c>
      <c r="AB116" s="86" t="s">
        <v>255</v>
      </c>
      <c r="AC116" s="90">
        <v>56.69</v>
      </c>
      <c r="AD116" s="91">
        <v>50.3</v>
      </c>
      <c r="AE116" s="89">
        <f t="shared" si="13"/>
        <v>-6.3900000000000006</v>
      </c>
      <c r="AF116" s="84">
        <v>103</v>
      </c>
      <c r="AG116" s="86" t="s">
        <v>223</v>
      </c>
      <c r="AH116" s="90">
        <v>47.02</v>
      </c>
      <c r="AI116" s="91">
        <v>47.87</v>
      </c>
      <c r="AJ116" s="92">
        <f t="shared" si="14"/>
        <v>0.84999999999999432</v>
      </c>
      <c r="AK116" s="84">
        <v>103</v>
      </c>
      <c r="AL116" s="86" t="s">
        <v>249</v>
      </c>
      <c r="AM116" s="90">
        <v>60.89</v>
      </c>
      <c r="AN116" s="91">
        <v>51.74</v>
      </c>
      <c r="AO116" s="89">
        <f t="shared" si="15"/>
        <v>-9.1499999999999986</v>
      </c>
    </row>
    <row r="117" spans="1:51">
      <c r="A117" s="84">
        <v>104</v>
      </c>
      <c r="B117" s="85" t="s">
        <v>131</v>
      </c>
      <c r="C117" s="86" t="s">
        <v>132</v>
      </c>
      <c r="D117" s="90">
        <v>49.6</v>
      </c>
      <c r="E117" s="91">
        <v>39.6</v>
      </c>
      <c r="F117" s="89">
        <f t="shared" si="8"/>
        <v>-10</v>
      </c>
      <c r="G117" s="84">
        <v>104</v>
      </c>
      <c r="H117" s="86" t="s">
        <v>191</v>
      </c>
      <c r="I117" s="86">
        <v>53.69</v>
      </c>
      <c r="J117" s="91">
        <v>38.86</v>
      </c>
      <c r="K117" s="92">
        <f t="shared" si="9"/>
        <v>-14.829999999999998</v>
      </c>
      <c r="L117" s="84">
        <v>104</v>
      </c>
      <c r="M117" s="86" t="s">
        <v>225</v>
      </c>
      <c r="N117" s="90">
        <v>29.21</v>
      </c>
      <c r="O117" s="91">
        <v>28.7</v>
      </c>
      <c r="P117" s="93">
        <f t="shared" si="10"/>
        <v>-0.51000000000000156</v>
      </c>
      <c r="Q117" s="84">
        <v>104</v>
      </c>
      <c r="R117" s="86" t="s">
        <v>231</v>
      </c>
      <c r="S117" s="90">
        <v>61.82</v>
      </c>
      <c r="T117" s="91">
        <v>27.5</v>
      </c>
      <c r="U117" s="92">
        <f t="shared" si="11"/>
        <v>-34.32</v>
      </c>
      <c r="V117" s="84">
        <v>104</v>
      </c>
      <c r="W117" s="86" t="s">
        <v>82</v>
      </c>
      <c r="X117" s="87">
        <v>27.69</v>
      </c>
      <c r="Y117" s="88">
        <v>32.4</v>
      </c>
      <c r="Z117" s="93">
        <f t="shared" si="12"/>
        <v>4.7099999999999973</v>
      </c>
      <c r="AA117" s="84">
        <v>104</v>
      </c>
      <c r="AB117" s="86" t="s">
        <v>205</v>
      </c>
      <c r="AC117" s="87">
        <v>50.54</v>
      </c>
      <c r="AD117" s="88">
        <v>50</v>
      </c>
      <c r="AE117" s="89">
        <f t="shared" si="13"/>
        <v>-0.53999999999999915</v>
      </c>
      <c r="AF117" s="84">
        <v>104</v>
      </c>
      <c r="AG117" s="86" t="s">
        <v>197</v>
      </c>
      <c r="AH117" s="90">
        <v>44.06</v>
      </c>
      <c r="AI117" s="91">
        <v>47.84</v>
      </c>
      <c r="AJ117" s="92">
        <f t="shared" si="14"/>
        <v>3.7800000000000011</v>
      </c>
      <c r="AK117" s="84">
        <v>104</v>
      </c>
      <c r="AL117" s="86" t="s">
        <v>229</v>
      </c>
      <c r="AM117" s="90">
        <v>40.44</v>
      </c>
      <c r="AN117" s="91">
        <v>51.56</v>
      </c>
      <c r="AO117" s="89">
        <f t="shared" si="15"/>
        <v>11.120000000000005</v>
      </c>
    </row>
    <row r="118" spans="1:51">
      <c r="A118" s="84">
        <v>105</v>
      </c>
      <c r="B118" s="85" t="s">
        <v>236</v>
      </c>
      <c r="C118" s="86" t="s">
        <v>237</v>
      </c>
      <c r="D118" s="90">
        <v>41.83</v>
      </c>
      <c r="E118" s="91">
        <v>39.15</v>
      </c>
      <c r="F118" s="89">
        <f t="shared" si="8"/>
        <v>-2.6799999999999997</v>
      </c>
      <c r="G118" s="84">
        <v>105</v>
      </c>
      <c r="H118" s="86" t="s">
        <v>213</v>
      </c>
      <c r="I118" s="90">
        <v>65.38</v>
      </c>
      <c r="J118" s="91">
        <v>38.56</v>
      </c>
      <c r="K118" s="92">
        <f t="shared" si="9"/>
        <v>-26.819999999999993</v>
      </c>
      <c r="L118" s="84">
        <v>105</v>
      </c>
      <c r="M118" s="86" t="s">
        <v>154</v>
      </c>
      <c r="N118" s="90">
        <v>25.21</v>
      </c>
      <c r="O118" s="91">
        <v>28.5</v>
      </c>
      <c r="P118" s="93">
        <f t="shared" si="10"/>
        <v>3.2899999999999991</v>
      </c>
      <c r="Q118" s="84">
        <v>105</v>
      </c>
      <c r="R118" s="86" t="s">
        <v>233</v>
      </c>
      <c r="S118" s="90">
        <v>40.909999999999997</v>
      </c>
      <c r="T118" s="91">
        <v>27.27</v>
      </c>
      <c r="U118" s="92">
        <f t="shared" si="11"/>
        <v>-13.639999999999997</v>
      </c>
      <c r="V118" s="84">
        <v>105</v>
      </c>
      <c r="W118" s="86" t="s">
        <v>142</v>
      </c>
      <c r="X118" s="90">
        <v>46.51</v>
      </c>
      <c r="Y118" s="91">
        <v>32.26</v>
      </c>
      <c r="Z118" s="93">
        <f t="shared" si="12"/>
        <v>-14.25</v>
      </c>
      <c r="AA118" s="84">
        <v>105</v>
      </c>
      <c r="AB118" s="86" t="s">
        <v>225</v>
      </c>
      <c r="AC118" s="90">
        <v>63.97</v>
      </c>
      <c r="AD118" s="91">
        <v>49.33</v>
      </c>
      <c r="AE118" s="89">
        <f t="shared" si="13"/>
        <v>-14.64</v>
      </c>
      <c r="AF118" s="84">
        <v>105</v>
      </c>
      <c r="AG118" s="86" t="s">
        <v>229</v>
      </c>
      <c r="AH118" s="90">
        <v>39.44</v>
      </c>
      <c r="AI118" s="91">
        <v>47.78</v>
      </c>
      <c r="AJ118" s="92">
        <f t="shared" si="14"/>
        <v>8.3400000000000034</v>
      </c>
      <c r="AK118" s="84">
        <v>105</v>
      </c>
      <c r="AL118" s="86" t="s">
        <v>191</v>
      </c>
      <c r="AM118" s="90">
        <v>58.46</v>
      </c>
      <c r="AN118" s="91">
        <v>51.43</v>
      </c>
      <c r="AO118" s="89">
        <f t="shared" si="15"/>
        <v>-7.0300000000000011</v>
      </c>
    </row>
    <row r="119" spans="1:51">
      <c r="A119" s="84">
        <v>106</v>
      </c>
      <c r="B119" s="85" t="s">
        <v>103</v>
      </c>
      <c r="C119" s="86" t="s">
        <v>104</v>
      </c>
      <c r="D119" s="90">
        <v>62.4</v>
      </c>
      <c r="E119" s="91">
        <v>39</v>
      </c>
      <c r="F119" s="89">
        <f t="shared" si="8"/>
        <v>-23.4</v>
      </c>
      <c r="G119" s="84">
        <v>106</v>
      </c>
      <c r="H119" s="86" t="s">
        <v>227</v>
      </c>
      <c r="I119" s="87">
        <v>54.48</v>
      </c>
      <c r="J119" s="88">
        <v>38.5</v>
      </c>
      <c r="K119" s="92">
        <f t="shared" si="9"/>
        <v>-15.979999999999997</v>
      </c>
      <c r="L119" s="84">
        <v>106</v>
      </c>
      <c r="M119" s="86" t="s">
        <v>176</v>
      </c>
      <c r="N119" s="90">
        <v>60.88</v>
      </c>
      <c r="O119" s="91">
        <v>28.36</v>
      </c>
      <c r="P119" s="93">
        <f t="shared" si="10"/>
        <v>-32.520000000000003</v>
      </c>
      <c r="Q119" s="84">
        <v>106</v>
      </c>
      <c r="R119" s="86" t="s">
        <v>255</v>
      </c>
      <c r="S119" s="90">
        <v>51.89</v>
      </c>
      <c r="T119" s="91">
        <v>27.22</v>
      </c>
      <c r="U119" s="92">
        <f t="shared" si="11"/>
        <v>-24.67</v>
      </c>
      <c r="V119" s="84">
        <v>106</v>
      </c>
      <c r="W119" s="86" t="s">
        <v>199</v>
      </c>
      <c r="X119" s="90">
        <v>51.54</v>
      </c>
      <c r="Y119" s="91">
        <v>32.049999999999997</v>
      </c>
      <c r="Z119" s="93">
        <f t="shared" si="12"/>
        <v>-19.490000000000002</v>
      </c>
      <c r="AA119" s="84">
        <v>106</v>
      </c>
      <c r="AB119" s="86" t="s">
        <v>128</v>
      </c>
      <c r="AC119" s="90">
        <v>51.72</v>
      </c>
      <c r="AD119" s="91">
        <v>48.24</v>
      </c>
      <c r="AE119" s="89">
        <f t="shared" si="13"/>
        <v>-3.4799999999999969</v>
      </c>
      <c r="AF119" s="84">
        <v>106</v>
      </c>
      <c r="AG119" s="86" t="s">
        <v>243</v>
      </c>
      <c r="AH119" s="90">
        <v>47.27</v>
      </c>
      <c r="AI119" s="91">
        <v>47.69</v>
      </c>
      <c r="AJ119" s="92">
        <f t="shared" si="14"/>
        <v>0.4199999999999946</v>
      </c>
      <c r="AK119" s="84">
        <v>106</v>
      </c>
      <c r="AL119" s="86" t="s">
        <v>211</v>
      </c>
      <c r="AM119" s="90">
        <v>53.38</v>
      </c>
      <c r="AN119" s="91">
        <v>51.33</v>
      </c>
      <c r="AO119" s="89">
        <f t="shared" si="15"/>
        <v>-2.0500000000000043</v>
      </c>
    </row>
    <row r="120" spans="1:51">
      <c r="A120" s="84">
        <v>107</v>
      </c>
      <c r="B120" s="85" t="s">
        <v>238</v>
      </c>
      <c r="C120" s="86" t="s">
        <v>239</v>
      </c>
      <c r="D120" s="87">
        <v>44.27</v>
      </c>
      <c r="E120" s="88">
        <v>38.58</v>
      </c>
      <c r="F120" s="89">
        <f t="shared" si="8"/>
        <v>-5.6900000000000048</v>
      </c>
      <c r="G120" s="84">
        <v>107</v>
      </c>
      <c r="H120" s="86" t="s">
        <v>251</v>
      </c>
      <c r="I120" s="90">
        <v>45.33</v>
      </c>
      <c r="J120" s="91">
        <v>38.4</v>
      </c>
      <c r="K120" s="92">
        <f t="shared" si="9"/>
        <v>-6.93</v>
      </c>
      <c r="L120" s="84">
        <v>107</v>
      </c>
      <c r="M120" s="86" t="s">
        <v>257</v>
      </c>
      <c r="N120" s="90">
        <v>31.35</v>
      </c>
      <c r="O120" s="91">
        <v>28.25</v>
      </c>
      <c r="P120" s="93">
        <f t="shared" si="10"/>
        <v>-3.1000000000000014</v>
      </c>
      <c r="Q120" s="84">
        <v>107</v>
      </c>
      <c r="R120" s="86" t="s">
        <v>74</v>
      </c>
      <c r="S120" s="90">
        <v>55.56</v>
      </c>
      <c r="T120" s="91">
        <v>27.19</v>
      </c>
      <c r="U120" s="92">
        <f t="shared" si="11"/>
        <v>-28.37</v>
      </c>
      <c r="V120" s="84">
        <v>107</v>
      </c>
      <c r="W120" s="86" t="s">
        <v>247</v>
      </c>
      <c r="X120" s="90">
        <v>30.94</v>
      </c>
      <c r="Y120" s="91">
        <v>32</v>
      </c>
      <c r="Z120" s="93">
        <f t="shared" si="12"/>
        <v>1.0599999999999987</v>
      </c>
      <c r="AA120" s="84">
        <v>107</v>
      </c>
      <c r="AB120" s="86" t="s">
        <v>104</v>
      </c>
      <c r="AC120" s="90">
        <v>58.09</v>
      </c>
      <c r="AD120" s="91">
        <v>48</v>
      </c>
      <c r="AE120" s="89">
        <f t="shared" si="13"/>
        <v>-10.090000000000003</v>
      </c>
      <c r="AF120" s="84">
        <v>107</v>
      </c>
      <c r="AG120" s="86" t="s">
        <v>88</v>
      </c>
      <c r="AH120" s="90">
        <v>52</v>
      </c>
      <c r="AI120" s="91">
        <v>47.5</v>
      </c>
      <c r="AJ120" s="92">
        <f t="shared" si="14"/>
        <v>-4.5</v>
      </c>
      <c r="AK120" s="84">
        <v>107</v>
      </c>
      <c r="AL120" s="86" t="s">
        <v>237</v>
      </c>
      <c r="AM120" s="90">
        <v>45.04</v>
      </c>
      <c r="AN120" s="91">
        <v>51.08</v>
      </c>
      <c r="AO120" s="89">
        <f t="shared" si="15"/>
        <v>6.0399999999999991</v>
      </c>
    </row>
    <row r="121" spans="1:51">
      <c r="A121" s="84">
        <v>108</v>
      </c>
      <c r="B121" s="85" t="s">
        <v>268</v>
      </c>
      <c r="C121" s="86" t="s">
        <v>269</v>
      </c>
      <c r="D121" s="90">
        <v>49.87</v>
      </c>
      <c r="E121" s="91">
        <v>38.28</v>
      </c>
      <c r="F121" s="89">
        <f t="shared" si="8"/>
        <v>-11.589999999999996</v>
      </c>
      <c r="G121" s="84">
        <v>108</v>
      </c>
      <c r="H121" s="86" t="s">
        <v>269</v>
      </c>
      <c r="I121" s="90">
        <v>48.8</v>
      </c>
      <c r="J121" s="91">
        <v>38.14</v>
      </c>
      <c r="K121" s="92">
        <f t="shared" si="9"/>
        <v>-10.659999999999997</v>
      </c>
      <c r="L121" s="84">
        <v>108</v>
      </c>
      <c r="M121" s="86" t="s">
        <v>130</v>
      </c>
      <c r="N121" s="90">
        <v>20.5</v>
      </c>
      <c r="O121" s="91">
        <v>27.86</v>
      </c>
      <c r="P121" s="93">
        <f t="shared" si="10"/>
        <v>7.3599999999999994</v>
      </c>
      <c r="Q121" s="84">
        <v>108</v>
      </c>
      <c r="R121" s="86" t="s">
        <v>227</v>
      </c>
      <c r="S121" s="87">
        <v>48.8</v>
      </c>
      <c r="T121" s="88">
        <v>27.03</v>
      </c>
      <c r="U121" s="92">
        <f t="shared" si="11"/>
        <v>-21.769999999999996</v>
      </c>
      <c r="V121" s="84">
        <v>108</v>
      </c>
      <c r="W121" s="86" t="s">
        <v>225</v>
      </c>
      <c r="X121" s="90">
        <v>45.07</v>
      </c>
      <c r="Y121" s="91">
        <v>31.89</v>
      </c>
      <c r="Z121" s="93">
        <f t="shared" si="12"/>
        <v>-13.18</v>
      </c>
      <c r="AA121" s="84">
        <v>108</v>
      </c>
      <c r="AB121" s="86" t="s">
        <v>257</v>
      </c>
      <c r="AC121" s="90">
        <v>62.67</v>
      </c>
      <c r="AD121" s="91">
        <v>48</v>
      </c>
      <c r="AE121" s="89">
        <f t="shared" si="13"/>
        <v>-14.670000000000002</v>
      </c>
      <c r="AF121" s="84">
        <v>108</v>
      </c>
      <c r="AG121" s="86" t="s">
        <v>178</v>
      </c>
      <c r="AH121" s="90">
        <v>46.67</v>
      </c>
      <c r="AI121" s="91">
        <v>47.5</v>
      </c>
      <c r="AJ121" s="92">
        <f t="shared" si="14"/>
        <v>0.82999999999999829</v>
      </c>
      <c r="AK121" s="84">
        <v>108</v>
      </c>
      <c r="AL121" s="86" t="s">
        <v>203</v>
      </c>
      <c r="AM121" s="90">
        <v>56.22</v>
      </c>
      <c r="AN121" s="91">
        <v>50.82</v>
      </c>
      <c r="AO121" s="89">
        <f t="shared" si="15"/>
        <v>-5.3999999999999986</v>
      </c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>
      <c r="A122" s="84">
        <v>109</v>
      </c>
      <c r="B122" s="85" t="s">
        <v>252</v>
      </c>
      <c r="C122" s="86" t="s">
        <v>253</v>
      </c>
      <c r="D122" s="90">
        <v>61.92</v>
      </c>
      <c r="E122" s="91">
        <v>38</v>
      </c>
      <c r="F122" s="89">
        <f t="shared" si="8"/>
        <v>-23.92</v>
      </c>
      <c r="G122" s="84">
        <v>109</v>
      </c>
      <c r="H122" s="86" t="s">
        <v>231</v>
      </c>
      <c r="I122" s="90">
        <v>60</v>
      </c>
      <c r="J122" s="91">
        <v>38</v>
      </c>
      <c r="K122" s="92">
        <f t="shared" si="9"/>
        <v>-22</v>
      </c>
      <c r="L122" s="84">
        <v>109</v>
      </c>
      <c r="M122" s="86" t="s">
        <v>241</v>
      </c>
      <c r="N122" s="90">
        <v>20.36</v>
      </c>
      <c r="O122" s="91">
        <v>27.86</v>
      </c>
      <c r="P122" s="93">
        <f t="shared" si="10"/>
        <v>7.5</v>
      </c>
      <c r="Q122" s="84">
        <v>109</v>
      </c>
      <c r="R122" s="86" t="s">
        <v>150</v>
      </c>
      <c r="S122" s="87">
        <v>52.5</v>
      </c>
      <c r="T122" s="88">
        <v>26.85</v>
      </c>
      <c r="U122" s="92">
        <f t="shared" si="11"/>
        <v>-25.65</v>
      </c>
      <c r="V122" s="84">
        <v>109</v>
      </c>
      <c r="W122" s="86" t="s">
        <v>231</v>
      </c>
      <c r="X122" s="90">
        <v>41.14</v>
      </c>
      <c r="Y122" s="91">
        <v>31.83</v>
      </c>
      <c r="Z122" s="93">
        <f t="shared" si="12"/>
        <v>-9.3100000000000023</v>
      </c>
      <c r="AA122" s="84">
        <v>109</v>
      </c>
      <c r="AB122" s="86" t="s">
        <v>199</v>
      </c>
      <c r="AC122" s="90">
        <v>74.75</v>
      </c>
      <c r="AD122" s="91">
        <v>48</v>
      </c>
      <c r="AE122" s="89">
        <f t="shared" si="13"/>
        <v>-26.75</v>
      </c>
      <c r="AF122" s="84">
        <v>109</v>
      </c>
      <c r="AG122" s="86" t="s">
        <v>255</v>
      </c>
      <c r="AH122" s="90">
        <v>45.78</v>
      </c>
      <c r="AI122" s="91">
        <v>47.41</v>
      </c>
      <c r="AJ122" s="92">
        <f t="shared" si="14"/>
        <v>1.6299999999999955</v>
      </c>
      <c r="AK122" s="84">
        <v>109</v>
      </c>
      <c r="AL122" s="86" t="s">
        <v>239</v>
      </c>
      <c r="AM122" s="87">
        <v>29.6</v>
      </c>
      <c r="AN122" s="88">
        <v>50.67</v>
      </c>
      <c r="AO122" s="89">
        <f t="shared" si="15"/>
        <v>21.07</v>
      </c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>
      <c r="A123" s="84">
        <v>110</v>
      </c>
      <c r="B123" s="85" t="s">
        <v>155</v>
      </c>
      <c r="C123" s="86" t="s">
        <v>156</v>
      </c>
      <c r="D123" s="90">
        <v>36.4</v>
      </c>
      <c r="E123" s="91">
        <v>38</v>
      </c>
      <c r="F123" s="89">
        <f t="shared" si="8"/>
        <v>1.6000000000000014</v>
      </c>
      <c r="G123" s="84">
        <v>110</v>
      </c>
      <c r="H123" s="86" t="s">
        <v>241</v>
      </c>
      <c r="I123" s="90">
        <v>42.29</v>
      </c>
      <c r="J123" s="91">
        <v>38</v>
      </c>
      <c r="K123" s="92">
        <f t="shared" si="9"/>
        <v>-4.2899999999999991</v>
      </c>
      <c r="L123" s="84">
        <v>110</v>
      </c>
      <c r="M123" s="86" t="s">
        <v>267</v>
      </c>
      <c r="N123" s="87">
        <v>24.55</v>
      </c>
      <c r="O123" s="88">
        <v>27.78</v>
      </c>
      <c r="P123" s="93">
        <f t="shared" si="10"/>
        <v>3.2300000000000004</v>
      </c>
      <c r="Q123" s="84">
        <v>110</v>
      </c>
      <c r="R123" s="86" t="s">
        <v>225</v>
      </c>
      <c r="S123" s="90">
        <v>59.43</v>
      </c>
      <c r="T123" s="91">
        <v>26.85</v>
      </c>
      <c r="U123" s="92">
        <f t="shared" si="11"/>
        <v>-32.58</v>
      </c>
      <c r="V123" s="84">
        <v>110</v>
      </c>
      <c r="W123" s="86" t="s">
        <v>219</v>
      </c>
      <c r="X123" s="87">
        <v>39.380000000000003</v>
      </c>
      <c r="Y123" s="88">
        <v>31.71</v>
      </c>
      <c r="Z123" s="93">
        <f t="shared" si="12"/>
        <v>-7.6700000000000017</v>
      </c>
      <c r="AA123" s="84">
        <v>110</v>
      </c>
      <c r="AB123" s="86" t="s">
        <v>217</v>
      </c>
      <c r="AC123" s="90">
        <v>67.77</v>
      </c>
      <c r="AD123" s="91">
        <v>47.75</v>
      </c>
      <c r="AE123" s="89">
        <f t="shared" si="13"/>
        <v>-20.019999999999996</v>
      </c>
      <c r="AF123" s="84">
        <v>110</v>
      </c>
      <c r="AG123" s="86" t="s">
        <v>225</v>
      </c>
      <c r="AH123" s="90">
        <v>62</v>
      </c>
      <c r="AI123" s="91">
        <v>47.41</v>
      </c>
      <c r="AJ123" s="92">
        <f t="shared" si="14"/>
        <v>-14.590000000000003</v>
      </c>
      <c r="AK123" s="84">
        <v>110</v>
      </c>
      <c r="AL123" s="86" t="s">
        <v>223</v>
      </c>
      <c r="AM123" s="90">
        <v>53.02</v>
      </c>
      <c r="AN123" s="91">
        <v>50.55</v>
      </c>
      <c r="AO123" s="89">
        <f t="shared" si="15"/>
        <v>-2.470000000000006</v>
      </c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</row>
    <row r="124" spans="1:51">
      <c r="A124" s="84">
        <v>111</v>
      </c>
      <c r="B124" s="85" t="s">
        <v>244</v>
      </c>
      <c r="C124" s="86" t="s">
        <v>245</v>
      </c>
      <c r="D124" s="90">
        <v>43.5</v>
      </c>
      <c r="E124" s="91">
        <v>37.71</v>
      </c>
      <c r="F124" s="89">
        <f t="shared" si="8"/>
        <v>-5.7899999999999991</v>
      </c>
      <c r="G124" s="84">
        <v>111</v>
      </c>
      <c r="H124" s="86" t="s">
        <v>74</v>
      </c>
      <c r="I124" s="90">
        <v>50.44</v>
      </c>
      <c r="J124" s="91">
        <v>37.630000000000003</v>
      </c>
      <c r="K124" s="92">
        <f t="shared" si="9"/>
        <v>-12.809999999999995</v>
      </c>
      <c r="L124" s="84">
        <v>111</v>
      </c>
      <c r="M124" s="86" t="s">
        <v>231</v>
      </c>
      <c r="N124" s="90">
        <v>34.549999999999997</v>
      </c>
      <c r="O124" s="91">
        <v>27.5</v>
      </c>
      <c r="P124" s="93">
        <f t="shared" si="10"/>
        <v>-7.0499999999999972</v>
      </c>
      <c r="Q124" s="84">
        <v>111</v>
      </c>
      <c r="R124" s="86" t="s">
        <v>245</v>
      </c>
      <c r="S124" s="90">
        <v>64.38</v>
      </c>
      <c r="T124" s="91">
        <v>26.79</v>
      </c>
      <c r="U124" s="92">
        <f t="shared" si="11"/>
        <v>-37.589999999999996</v>
      </c>
      <c r="V124" s="84">
        <v>111</v>
      </c>
      <c r="W124" s="86" t="s">
        <v>178</v>
      </c>
      <c r="X124" s="90">
        <v>41.25</v>
      </c>
      <c r="Y124" s="91">
        <v>31.63</v>
      </c>
      <c r="Z124" s="93">
        <f t="shared" si="12"/>
        <v>-9.620000000000001</v>
      </c>
      <c r="AA124" s="84">
        <v>111</v>
      </c>
      <c r="AB124" s="86" t="s">
        <v>253</v>
      </c>
      <c r="AC124" s="90">
        <v>66.78</v>
      </c>
      <c r="AD124" s="91">
        <v>47.33</v>
      </c>
      <c r="AE124" s="89">
        <f t="shared" si="13"/>
        <v>-19.450000000000003</v>
      </c>
      <c r="AF124" s="84">
        <v>111</v>
      </c>
      <c r="AG124" s="86" t="s">
        <v>90</v>
      </c>
      <c r="AH124" s="90">
        <v>45</v>
      </c>
      <c r="AI124" s="91">
        <v>46.67</v>
      </c>
      <c r="AJ124" s="92">
        <f t="shared" si="14"/>
        <v>1.6700000000000017</v>
      </c>
      <c r="AK124" s="84">
        <v>111</v>
      </c>
      <c r="AL124" s="86" t="s">
        <v>247</v>
      </c>
      <c r="AM124" s="90">
        <v>57.5</v>
      </c>
      <c r="AN124" s="91">
        <v>50.46</v>
      </c>
      <c r="AO124" s="89">
        <f t="shared" si="15"/>
        <v>-7.0399999999999991</v>
      </c>
    </row>
    <row r="125" spans="1:51">
      <c r="A125" s="84">
        <v>112</v>
      </c>
      <c r="B125" s="85" t="s">
        <v>230</v>
      </c>
      <c r="C125" s="86" t="s">
        <v>231</v>
      </c>
      <c r="D125" s="90">
        <v>54</v>
      </c>
      <c r="E125" s="91">
        <v>37.67</v>
      </c>
      <c r="F125" s="89">
        <f t="shared" si="8"/>
        <v>-16.329999999999998</v>
      </c>
      <c r="G125" s="84">
        <v>112</v>
      </c>
      <c r="H125" s="86" t="s">
        <v>247</v>
      </c>
      <c r="I125" s="90">
        <v>59</v>
      </c>
      <c r="J125" s="91">
        <v>37.54</v>
      </c>
      <c r="K125" s="92">
        <f t="shared" si="9"/>
        <v>-21.46</v>
      </c>
      <c r="L125" s="84">
        <v>112</v>
      </c>
      <c r="M125" s="86" t="s">
        <v>199</v>
      </c>
      <c r="N125" s="90">
        <v>63.46</v>
      </c>
      <c r="O125" s="91">
        <v>27.25</v>
      </c>
      <c r="P125" s="93">
        <f t="shared" si="10"/>
        <v>-36.21</v>
      </c>
      <c r="Q125" s="84">
        <v>112</v>
      </c>
      <c r="R125" s="86" t="s">
        <v>191</v>
      </c>
      <c r="S125" s="90">
        <v>80</v>
      </c>
      <c r="T125" s="91">
        <v>26.43</v>
      </c>
      <c r="U125" s="92">
        <f t="shared" si="11"/>
        <v>-53.57</v>
      </c>
      <c r="V125" s="84">
        <v>112</v>
      </c>
      <c r="W125" s="86" t="s">
        <v>255</v>
      </c>
      <c r="X125" s="90">
        <v>54.94</v>
      </c>
      <c r="Y125" s="91">
        <v>31.56</v>
      </c>
      <c r="Z125" s="93">
        <f t="shared" si="12"/>
        <v>-23.38</v>
      </c>
      <c r="AA125" s="84">
        <v>112</v>
      </c>
      <c r="AB125" s="86" t="s">
        <v>229</v>
      </c>
      <c r="AC125" s="90">
        <v>45.28</v>
      </c>
      <c r="AD125" s="91">
        <v>47.11</v>
      </c>
      <c r="AE125" s="89">
        <f t="shared" si="13"/>
        <v>1.8299999999999983</v>
      </c>
      <c r="AF125" s="84">
        <v>112</v>
      </c>
      <c r="AG125" s="86" t="s">
        <v>154</v>
      </c>
      <c r="AH125" s="90">
        <v>41.67</v>
      </c>
      <c r="AI125" s="91">
        <v>46.5</v>
      </c>
      <c r="AJ125" s="92">
        <f t="shared" si="14"/>
        <v>4.8299999999999983</v>
      </c>
      <c r="AK125" s="84">
        <v>112</v>
      </c>
      <c r="AL125" s="86" t="s">
        <v>199</v>
      </c>
      <c r="AM125" s="90">
        <v>73.849999999999994</v>
      </c>
      <c r="AN125" s="91">
        <v>50.4</v>
      </c>
      <c r="AO125" s="89">
        <f t="shared" si="15"/>
        <v>-23.449999999999996</v>
      </c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>
      <c r="A126" s="84">
        <v>113</v>
      </c>
      <c r="B126" s="85" t="s">
        <v>256</v>
      </c>
      <c r="C126" s="86" t="s">
        <v>257</v>
      </c>
      <c r="D126" s="90">
        <v>53.69</v>
      </c>
      <c r="E126" s="91">
        <v>37.6</v>
      </c>
      <c r="F126" s="89">
        <f t="shared" si="8"/>
        <v>-16.089999999999996</v>
      </c>
      <c r="G126" s="84">
        <v>113</v>
      </c>
      <c r="H126" s="86" t="s">
        <v>178</v>
      </c>
      <c r="I126" s="90">
        <v>49.67</v>
      </c>
      <c r="J126" s="91">
        <v>37.5</v>
      </c>
      <c r="K126" s="92">
        <f t="shared" si="9"/>
        <v>-12.170000000000002</v>
      </c>
      <c r="L126" s="84">
        <v>113</v>
      </c>
      <c r="M126" s="86" t="s">
        <v>146</v>
      </c>
      <c r="N126" s="90">
        <v>27.9</v>
      </c>
      <c r="O126" s="91">
        <v>26.75</v>
      </c>
      <c r="P126" s="93">
        <f t="shared" si="10"/>
        <v>-1.1499999999999986</v>
      </c>
      <c r="Q126" s="84">
        <v>113</v>
      </c>
      <c r="R126" s="86" t="s">
        <v>241</v>
      </c>
      <c r="S126" s="90">
        <v>47.86</v>
      </c>
      <c r="T126" s="91">
        <v>26.43</v>
      </c>
      <c r="U126" s="92">
        <f t="shared" si="11"/>
        <v>-21.43</v>
      </c>
      <c r="V126" s="84">
        <v>113</v>
      </c>
      <c r="W126" s="86" t="s">
        <v>261</v>
      </c>
      <c r="X126" s="87">
        <v>43.57</v>
      </c>
      <c r="Y126" s="88">
        <v>31.38</v>
      </c>
      <c r="Z126" s="93">
        <f t="shared" si="12"/>
        <v>-12.190000000000001</v>
      </c>
      <c r="AA126" s="84">
        <v>113</v>
      </c>
      <c r="AB126" s="86" t="s">
        <v>46</v>
      </c>
      <c r="AC126" s="90">
        <v>61.63</v>
      </c>
      <c r="AD126" s="91">
        <v>46.86</v>
      </c>
      <c r="AE126" s="89">
        <f t="shared" si="13"/>
        <v>-14.770000000000003</v>
      </c>
      <c r="AF126" s="84">
        <v>113</v>
      </c>
      <c r="AG126" s="86" t="s">
        <v>253</v>
      </c>
      <c r="AH126" s="90">
        <v>61.15</v>
      </c>
      <c r="AI126" s="91">
        <v>45.83</v>
      </c>
      <c r="AJ126" s="92">
        <f t="shared" si="14"/>
        <v>-15.32</v>
      </c>
      <c r="AK126" s="84">
        <v>113</v>
      </c>
      <c r="AL126" s="86" t="s">
        <v>251</v>
      </c>
      <c r="AM126" s="90">
        <v>44</v>
      </c>
      <c r="AN126" s="91">
        <v>50.4</v>
      </c>
      <c r="AO126" s="89">
        <f t="shared" si="15"/>
        <v>6.3999999999999986</v>
      </c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>
      <c r="A127" s="84">
        <v>114</v>
      </c>
      <c r="B127" s="85" t="s">
        <v>266</v>
      </c>
      <c r="C127" s="86" t="s">
        <v>267</v>
      </c>
      <c r="D127" s="87">
        <v>37.64</v>
      </c>
      <c r="E127" s="88">
        <v>37.56</v>
      </c>
      <c r="F127" s="89">
        <f t="shared" si="8"/>
        <v>-7.9999999999998295E-2</v>
      </c>
      <c r="G127" s="84">
        <v>114</v>
      </c>
      <c r="H127" s="86" t="s">
        <v>249</v>
      </c>
      <c r="I127" s="90">
        <v>60.6</v>
      </c>
      <c r="J127" s="91">
        <v>37.39</v>
      </c>
      <c r="K127" s="92">
        <f t="shared" si="9"/>
        <v>-23.21</v>
      </c>
      <c r="L127" s="84">
        <v>114</v>
      </c>
      <c r="M127" s="86" t="s">
        <v>251</v>
      </c>
      <c r="N127" s="90">
        <v>28.33</v>
      </c>
      <c r="O127" s="91">
        <v>26.25</v>
      </c>
      <c r="P127" s="93">
        <f t="shared" si="10"/>
        <v>-2.0799999999999983</v>
      </c>
      <c r="Q127" s="84">
        <v>114</v>
      </c>
      <c r="R127" s="86" t="s">
        <v>269</v>
      </c>
      <c r="S127" s="90">
        <v>46</v>
      </c>
      <c r="T127" s="91">
        <v>25.86</v>
      </c>
      <c r="U127" s="92">
        <f t="shared" si="11"/>
        <v>-20.14</v>
      </c>
      <c r="V127" s="84">
        <v>114</v>
      </c>
      <c r="W127" s="86" t="s">
        <v>265</v>
      </c>
      <c r="X127" s="87">
        <v>32.5</v>
      </c>
      <c r="Y127" s="88">
        <v>31.13</v>
      </c>
      <c r="Z127" s="93">
        <f t="shared" si="12"/>
        <v>-1.370000000000001</v>
      </c>
      <c r="AA127" s="84">
        <v>114</v>
      </c>
      <c r="AB127" s="86" t="s">
        <v>239</v>
      </c>
      <c r="AC127" s="87">
        <v>54.23</v>
      </c>
      <c r="AD127" s="88">
        <v>46.33</v>
      </c>
      <c r="AE127" s="89">
        <f t="shared" si="13"/>
        <v>-7.8999999999999986</v>
      </c>
      <c r="AF127" s="84">
        <v>114</v>
      </c>
      <c r="AG127" s="86" t="s">
        <v>249</v>
      </c>
      <c r="AH127" s="90">
        <v>56.11</v>
      </c>
      <c r="AI127" s="91">
        <v>45.65</v>
      </c>
      <c r="AJ127" s="92">
        <f t="shared" si="14"/>
        <v>-10.46</v>
      </c>
      <c r="AK127" s="84">
        <v>114</v>
      </c>
      <c r="AL127" s="86" t="s">
        <v>263</v>
      </c>
      <c r="AM127" s="90">
        <v>48</v>
      </c>
      <c r="AN127" s="91">
        <v>50.4</v>
      </c>
      <c r="AO127" s="89">
        <f t="shared" si="15"/>
        <v>2.3999999999999986</v>
      </c>
    </row>
    <row r="128" spans="1:51">
      <c r="A128" s="84">
        <v>115</v>
      </c>
      <c r="B128" s="85" t="s">
        <v>234</v>
      </c>
      <c r="C128" s="86" t="s">
        <v>235</v>
      </c>
      <c r="D128" s="90">
        <v>42.91</v>
      </c>
      <c r="E128" s="91">
        <v>37.25</v>
      </c>
      <c r="F128" s="89">
        <f t="shared" si="8"/>
        <v>-5.6599999999999966</v>
      </c>
      <c r="G128" s="84">
        <v>115</v>
      </c>
      <c r="H128" s="86" t="s">
        <v>261</v>
      </c>
      <c r="I128" s="87">
        <v>55.14</v>
      </c>
      <c r="J128" s="88">
        <v>37.25</v>
      </c>
      <c r="K128" s="92">
        <f t="shared" si="9"/>
        <v>-17.89</v>
      </c>
      <c r="L128" s="84">
        <v>115</v>
      </c>
      <c r="M128" s="86" t="s">
        <v>269</v>
      </c>
      <c r="N128" s="90">
        <v>45.33</v>
      </c>
      <c r="O128" s="91">
        <v>26.21</v>
      </c>
      <c r="P128" s="93">
        <f t="shared" si="10"/>
        <v>-19.119999999999997</v>
      </c>
      <c r="Q128" s="84">
        <v>115</v>
      </c>
      <c r="R128" s="86" t="s">
        <v>72</v>
      </c>
      <c r="S128" s="90">
        <v>32.5</v>
      </c>
      <c r="T128" s="91">
        <v>25.83</v>
      </c>
      <c r="U128" s="92">
        <f t="shared" si="11"/>
        <v>-6.6700000000000017</v>
      </c>
      <c r="V128" s="84">
        <v>115</v>
      </c>
      <c r="W128" s="86" t="s">
        <v>249</v>
      </c>
      <c r="X128" s="90">
        <v>40</v>
      </c>
      <c r="Y128" s="91">
        <v>30.45</v>
      </c>
      <c r="Z128" s="93">
        <f t="shared" si="12"/>
        <v>-9.5500000000000007</v>
      </c>
      <c r="AA128" s="84">
        <v>115</v>
      </c>
      <c r="AB128" s="86" t="s">
        <v>267</v>
      </c>
      <c r="AC128" s="87">
        <v>49.54</v>
      </c>
      <c r="AD128" s="88">
        <v>46.22</v>
      </c>
      <c r="AE128" s="89">
        <f t="shared" si="13"/>
        <v>-3.3200000000000003</v>
      </c>
      <c r="AF128" s="84">
        <v>115</v>
      </c>
      <c r="AG128" s="86" t="s">
        <v>217</v>
      </c>
      <c r="AH128" s="90">
        <v>54.12</v>
      </c>
      <c r="AI128" s="91">
        <v>45.63</v>
      </c>
      <c r="AJ128" s="92">
        <f t="shared" si="14"/>
        <v>-8.4899999999999949</v>
      </c>
      <c r="AK128" s="84">
        <v>115</v>
      </c>
      <c r="AL128" s="86" t="s">
        <v>267</v>
      </c>
      <c r="AM128" s="87">
        <v>48.91</v>
      </c>
      <c r="AN128" s="88">
        <v>50.22</v>
      </c>
      <c r="AO128" s="89">
        <f t="shared" si="15"/>
        <v>1.3100000000000023</v>
      </c>
    </row>
    <row r="129" spans="1:51">
      <c r="A129" s="84">
        <v>116</v>
      </c>
      <c r="B129" s="85" t="s">
        <v>262</v>
      </c>
      <c r="C129" s="86" t="s">
        <v>263</v>
      </c>
      <c r="D129" s="90">
        <v>40.22</v>
      </c>
      <c r="E129" s="91">
        <v>37.200000000000003</v>
      </c>
      <c r="F129" s="89">
        <f t="shared" si="8"/>
        <v>-3.019999999999996</v>
      </c>
      <c r="G129" s="84">
        <v>116</v>
      </c>
      <c r="H129" s="86" t="s">
        <v>199</v>
      </c>
      <c r="I129" s="90">
        <v>61.54</v>
      </c>
      <c r="J129" s="91">
        <v>37.200000000000003</v>
      </c>
      <c r="K129" s="92">
        <f t="shared" si="9"/>
        <v>-24.339999999999996</v>
      </c>
      <c r="L129" s="84">
        <v>116</v>
      </c>
      <c r="M129" s="86" t="s">
        <v>265</v>
      </c>
      <c r="N129" s="87">
        <v>23.33</v>
      </c>
      <c r="O129" s="88">
        <v>25.94</v>
      </c>
      <c r="P129" s="93">
        <f t="shared" si="10"/>
        <v>2.610000000000003</v>
      </c>
      <c r="Q129" s="84">
        <v>116</v>
      </c>
      <c r="R129" s="86" t="s">
        <v>265</v>
      </c>
      <c r="S129" s="87">
        <v>36.67</v>
      </c>
      <c r="T129" s="88">
        <v>25.63</v>
      </c>
      <c r="U129" s="92">
        <f t="shared" si="11"/>
        <v>-11.040000000000003</v>
      </c>
      <c r="V129" s="84">
        <v>116</v>
      </c>
      <c r="W129" s="86" t="s">
        <v>267</v>
      </c>
      <c r="X129" s="87">
        <v>30.57</v>
      </c>
      <c r="Y129" s="88">
        <v>30.28</v>
      </c>
      <c r="Z129" s="93">
        <f t="shared" si="12"/>
        <v>-0.28999999999999915</v>
      </c>
      <c r="AA129" s="84">
        <v>116</v>
      </c>
      <c r="AB129" s="86" t="s">
        <v>237</v>
      </c>
      <c r="AC129" s="90">
        <v>44.22</v>
      </c>
      <c r="AD129" s="91">
        <v>46</v>
      </c>
      <c r="AE129" s="89">
        <f t="shared" si="13"/>
        <v>1.7800000000000011</v>
      </c>
      <c r="AF129" s="84">
        <v>116</v>
      </c>
      <c r="AG129" s="86" t="s">
        <v>235</v>
      </c>
      <c r="AH129" s="90">
        <v>40</v>
      </c>
      <c r="AI129" s="91">
        <v>45.63</v>
      </c>
      <c r="AJ129" s="92">
        <f t="shared" si="14"/>
        <v>5.6300000000000026</v>
      </c>
      <c r="AK129" s="84">
        <v>116</v>
      </c>
      <c r="AL129" s="86" t="s">
        <v>253</v>
      </c>
      <c r="AM129" s="90">
        <v>56.92</v>
      </c>
      <c r="AN129" s="91">
        <v>50</v>
      </c>
      <c r="AO129" s="89">
        <f t="shared" si="15"/>
        <v>-6.9200000000000017</v>
      </c>
    </row>
    <row r="130" spans="1:51">
      <c r="A130" s="84">
        <v>117</v>
      </c>
      <c r="B130" s="85" t="s">
        <v>240</v>
      </c>
      <c r="C130" s="86" t="s">
        <v>241</v>
      </c>
      <c r="D130" s="90">
        <v>49.43</v>
      </c>
      <c r="E130" s="91">
        <v>37.14</v>
      </c>
      <c r="F130" s="89">
        <f t="shared" si="8"/>
        <v>-12.29</v>
      </c>
      <c r="G130" s="84">
        <v>117</v>
      </c>
      <c r="H130" s="86" t="s">
        <v>265</v>
      </c>
      <c r="I130" s="87">
        <v>37.33</v>
      </c>
      <c r="J130" s="88">
        <v>36.75</v>
      </c>
      <c r="K130" s="92">
        <f t="shared" si="9"/>
        <v>-0.57999999999999829</v>
      </c>
      <c r="L130" s="84">
        <v>117</v>
      </c>
      <c r="M130" s="86" t="s">
        <v>253</v>
      </c>
      <c r="N130" s="90">
        <v>40.380000000000003</v>
      </c>
      <c r="O130" s="91">
        <v>25.63</v>
      </c>
      <c r="P130" s="93">
        <f t="shared" si="10"/>
        <v>-14.750000000000004</v>
      </c>
      <c r="Q130" s="84">
        <v>117</v>
      </c>
      <c r="R130" s="86" t="s">
        <v>237</v>
      </c>
      <c r="S130" s="90">
        <v>46.52</v>
      </c>
      <c r="T130" s="91">
        <v>25.58</v>
      </c>
      <c r="U130" s="92">
        <f t="shared" si="11"/>
        <v>-20.940000000000005</v>
      </c>
      <c r="V130" s="84">
        <v>117</v>
      </c>
      <c r="W130" s="86" t="s">
        <v>253</v>
      </c>
      <c r="X130" s="90">
        <v>32.6</v>
      </c>
      <c r="Y130" s="91">
        <v>30.04</v>
      </c>
      <c r="Z130" s="93">
        <f t="shared" si="12"/>
        <v>-2.5600000000000023</v>
      </c>
      <c r="AA130" s="84">
        <v>117</v>
      </c>
      <c r="AB130" s="86" t="s">
        <v>249</v>
      </c>
      <c r="AC130" s="90">
        <v>61.65</v>
      </c>
      <c r="AD130" s="91">
        <v>45.81</v>
      </c>
      <c r="AE130" s="89">
        <f t="shared" si="13"/>
        <v>-15.839999999999996</v>
      </c>
      <c r="AF130" s="84">
        <v>117</v>
      </c>
      <c r="AG130" s="86" t="s">
        <v>82</v>
      </c>
      <c r="AH130" s="87">
        <v>41.15</v>
      </c>
      <c r="AI130" s="88">
        <v>45.5</v>
      </c>
      <c r="AJ130" s="92">
        <f t="shared" si="14"/>
        <v>4.3500000000000014</v>
      </c>
      <c r="AK130" s="84">
        <v>117</v>
      </c>
      <c r="AL130" s="86" t="s">
        <v>269</v>
      </c>
      <c r="AM130" s="90">
        <v>60.67</v>
      </c>
      <c r="AN130" s="91">
        <v>49.79</v>
      </c>
      <c r="AO130" s="89">
        <f t="shared" si="15"/>
        <v>-10.880000000000003</v>
      </c>
    </row>
    <row r="131" spans="1:51">
      <c r="A131" s="84">
        <v>118</v>
      </c>
      <c r="B131" s="85" t="s">
        <v>232</v>
      </c>
      <c r="C131" s="86" t="s">
        <v>233</v>
      </c>
      <c r="D131" s="90">
        <v>55.64</v>
      </c>
      <c r="E131" s="91">
        <v>36.82</v>
      </c>
      <c r="F131" s="89">
        <f t="shared" si="8"/>
        <v>-18.82</v>
      </c>
      <c r="G131" s="84">
        <v>118</v>
      </c>
      <c r="H131" s="86" t="s">
        <v>263</v>
      </c>
      <c r="I131" s="90">
        <v>36.22</v>
      </c>
      <c r="J131" s="91">
        <v>36.6</v>
      </c>
      <c r="K131" s="92">
        <f t="shared" si="9"/>
        <v>0.38000000000000256</v>
      </c>
      <c r="L131" s="84">
        <v>118</v>
      </c>
      <c r="M131" s="86" t="s">
        <v>64</v>
      </c>
      <c r="N131" s="90">
        <v>20.83</v>
      </c>
      <c r="O131" s="91">
        <v>25.42</v>
      </c>
      <c r="P131" s="93">
        <f t="shared" si="10"/>
        <v>4.5900000000000034</v>
      </c>
      <c r="Q131" s="84">
        <v>118</v>
      </c>
      <c r="R131" s="86" t="s">
        <v>154</v>
      </c>
      <c r="S131" s="90">
        <v>47.92</v>
      </c>
      <c r="T131" s="91">
        <v>25.5</v>
      </c>
      <c r="U131" s="92">
        <f t="shared" si="11"/>
        <v>-22.42</v>
      </c>
      <c r="V131" s="84">
        <v>118</v>
      </c>
      <c r="W131" s="86" t="s">
        <v>269</v>
      </c>
      <c r="X131" s="90">
        <v>36.58</v>
      </c>
      <c r="Y131" s="91">
        <v>30.02</v>
      </c>
      <c r="Z131" s="93">
        <f t="shared" si="12"/>
        <v>-6.5599999999999987</v>
      </c>
      <c r="AA131" s="84">
        <v>118</v>
      </c>
      <c r="AB131" s="86" t="s">
        <v>233</v>
      </c>
      <c r="AC131" s="90">
        <v>59.69</v>
      </c>
      <c r="AD131" s="91">
        <v>45.64</v>
      </c>
      <c r="AE131" s="89">
        <f t="shared" si="13"/>
        <v>-14.049999999999997</v>
      </c>
      <c r="AF131" s="84">
        <v>118</v>
      </c>
      <c r="AG131" s="86" t="s">
        <v>263</v>
      </c>
      <c r="AH131" s="90">
        <v>38.33</v>
      </c>
      <c r="AI131" s="91">
        <v>44</v>
      </c>
      <c r="AJ131" s="92">
        <f t="shared" si="14"/>
        <v>5.6700000000000017</v>
      </c>
      <c r="AK131" s="84">
        <v>118</v>
      </c>
      <c r="AL131" s="86" t="s">
        <v>233</v>
      </c>
      <c r="AM131" s="90">
        <v>61.45</v>
      </c>
      <c r="AN131" s="91">
        <v>49.09</v>
      </c>
      <c r="AO131" s="89">
        <f t="shared" si="15"/>
        <v>-12.36</v>
      </c>
    </row>
    <row r="132" spans="1:51">
      <c r="A132" s="84">
        <v>119</v>
      </c>
      <c r="B132" s="85" t="s">
        <v>31</v>
      </c>
      <c r="C132" s="86" t="s">
        <v>32</v>
      </c>
      <c r="D132" s="87">
        <v>43</v>
      </c>
      <c r="E132" s="88">
        <v>36</v>
      </c>
      <c r="F132" s="89">
        <f t="shared" si="8"/>
        <v>-7</v>
      </c>
      <c r="G132" s="84">
        <v>119</v>
      </c>
      <c r="H132" s="86" t="s">
        <v>245</v>
      </c>
      <c r="I132" s="90">
        <v>56.88</v>
      </c>
      <c r="J132" s="91">
        <v>36.57</v>
      </c>
      <c r="K132" s="92">
        <f t="shared" si="9"/>
        <v>-20.310000000000002</v>
      </c>
      <c r="L132" s="84">
        <v>119</v>
      </c>
      <c r="M132" s="86" t="s">
        <v>245</v>
      </c>
      <c r="N132" s="90">
        <v>46.25</v>
      </c>
      <c r="O132" s="91">
        <v>25.18</v>
      </c>
      <c r="P132" s="93">
        <f t="shared" si="10"/>
        <v>-21.07</v>
      </c>
      <c r="Q132" s="84">
        <v>119</v>
      </c>
      <c r="R132" s="86" t="s">
        <v>263</v>
      </c>
      <c r="S132" s="90">
        <v>31.11</v>
      </c>
      <c r="T132" s="91">
        <v>24.5</v>
      </c>
      <c r="U132" s="92">
        <f t="shared" si="11"/>
        <v>-6.6099999999999994</v>
      </c>
      <c r="V132" s="84">
        <v>119</v>
      </c>
      <c r="W132" s="86" t="s">
        <v>217</v>
      </c>
      <c r="X132" s="90">
        <v>63.82</v>
      </c>
      <c r="Y132" s="91">
        <v>29.69</v>
      </c>
      <c r="Z132" s="93">
        <f t="shared" si="12"/>
        <v>-34.129999999999995</v>
      </c>
      <c r="AA132" s="84">
        <v>119</v>
      </c>
      <c r="AB132" s="86" t="s">
        <v>259</v>
      </c>
      <c r="AC132" s="90">
        <v>64.510000000000005</v>
      </c>
      <c r="AD132" s="91">
        <v>45.5</v>
      </c>
      <c r="AE132" s="89">
        <f t="shared" si="13"/>
        <v>-19.010000000000005</v>
      </c>
      <c r="AF132" s="84">
        <v>119</v>
      </c>
      <c r="AG132" s="86" t="s">
        <v>259</v>
      </c>
      <c r="AH132" s="90">
        <v>58.68</v>
      </c>
      <c r="AI132" s="91">
        <v>42.5</v>
      </c>
      <c r="AJ132" s="92">
        <f t="shared" si="14"/>
        <v>-16.18</v>
      </c>
      <c r="AK132" s="84">
        <v>119</v>
      </c>
      <c r="AL132" s="86" t="s">
        <v>231</v>
      </c>
      <c r="AM132" s="90">
        <v>51.27</v>
      </c>
      <c r="AN132" s="91">
        <v>49</v>
      </c>
      <c r="AO132" s="89">
        <f t="shared" si="15"/>
        <v>-2.2700000000000031</v>
      </c>
    </row>
    <row r="133" spans="1:51">
      <c r="A133" s="84">
        <v>120</v>
      </c>
      <c r="B133" s="85" t="s">
        <v>198</v>
      </c>
      <c r="C133" s="86" t="s">
        <v>199</v>
      </c>
      <c r="D133" s="90">
        <v>65.08</v>
      </c>
      <c r="E133" s="91">
        <v>35.4</v>
      </c>
      <c r="F133" s="89">
        <f t="shared" si="8"/>
        <v>-29.68</v>
      </c>
      <c r="G133" s="84">
        <v>120</v>
      </c>
      <c r="H133" s="86" t="s">
        <v>233</v>
      </c>
      <c r="I133" s="90">
        <v>48</v>
      </c>
      <c r="J133" s="91">
        <v>36.450000000000003</v>
      </c>
      <c r="K133" s="92">
        <f t="shared" si="9"/>
        <v>-11.549999999999997</v>
      </c>
      <c r="L133" s="84">
        <v>120</v>
      </c>
      <c r="M133" s="86" t="s">
        <v>136</v>
      </c>
      <c r="N133" s="90">
        <v>21.25</v>
      </c>
      <c r="O133" s="91">
        <v>24.44</v>
      </c>
      <c r="P133" s="93">
        <f t="shared" si="10"/>
        <v>3.1900000000000013</v>
      </c>
      <c r="Q133" s="84">
        <v>120</v>
      </c>
      <c r="R133" s="86" t="s">
        <v>259</v>
      </c>
      <c r="S133" s="90">
        <v>62.37</v>
      </c>
      <c r="T133" s="91">
        <v>23.75</v>
      </c>
      <c r="U133" s="92">
        <f t="shared" si="11"/>
        <v>-38.619999999999997</v>
      </c>
      <c r="V133" s="84">
        <v>120</v>
      </c>
      <c r="W133" s="86" t="s">
        <v>239</v>
      </c>
      <c r="X133" s="87">
        <v>25.17</v>
      </c>
      <c r="Y133" s="88">
        <v>29.56</v>
      </c>
      <c r="Z133" s="93">
        <f t="shared" si="12"/>
        <v>4.389999999999997</v>
      </c>
      <c r="AA133" s="84">
        <v>120</v>
      </c>
      <c r="AB133" s="86" t="s">
        <v>263</v>
      </c>
      <c r="AC133" s="90">
        <v>59.87</v>
      </c>
      <c r="AD133" s="91">
        <v>44</v>
      </c>
      <c r="AE133" s="89">
        <f t="shared" si="13"/>
        <v>-15.869999999999997</v>
      </c>
      <c r="AF133" s="84">
        <v>120</v>
      </c>
      <c r="AG133" s="86" t="s">
        <v>269</v>
      </c>
      <c r="AH133" s="90">
        <v>50.17</v>
      </c>
      <c r="AI133" s="91">
        <v>42.41</v>
      </c>
      <c r="AJ133" s="92">
        <f t="shared" si="14"/>
        <v>-7.7600000000000051</v>
      </c>
      <c r="AK133" s="84">
        <v>120</v>
      </c>
      <c r="AL133" s="86" t="s">
        <v>245</v>
      </c>
      <c r="AM133" s="90">
        <v>54.75</v>
      </c>
      <c r="AN133" s="91">
        <v>48.57</v>
      </c>
      <c r="AO133" s="89">
        <f t="shared" si="15"/>
        <v>-6.18</v>
      </c>
    </row>
    <row r="134" spans="1:51">
      <c r="A134" s="84">
        <v>121</v>
      </c>
      <c r="B134" s="85" t="s">
        <v>260</v>
      </c>
      <c r="C134" s="86" t="s">
        <v>261</v>
      </c>
      <c r="D134" s="87">
        <v>47.14</v>
      </c>
      <c r="E134" s="88">
        <v>35</v>
      </c>
      <c r="F134" s="89">
        <f t="shared" si="8"/>
        <v>-12.14</v>
      </c>
      <c r="G134" s="84">
        <v>121</v>
      </c>
      <c r="H134" s="86" t="s">
        <v>237</v>
      </c>
      <c r="I134" s="90">
        <v>55.48</v>
      </c>
      <c r="J134" s="91">
        <v>36.380000000000003</v>
      </c>
      <c r="K134" s="92">
        <f t="shared" si="9"/>
        <v>-19.099999999999994</v>
      </c>
      <c r="L134" s="84">
        <v>121</v>
      </c>
      <c r="M134" s="86" t="s">
        <v>259</v>
      </c>
      <c r="N134" s="90">
        <v>41.45</v>
      </c>
      <c r="O134" s="91">
        <v>23.75</v>
      </c>
      <c r="P134" s="93">
        <f t="shared" si="10"/>
        <v>-17.700000000000003</v>
      </c>
      <c r="Q134" s="84">
        <v>121</v>
      </c>
      <c r="R134" s="86" t="s">
        <v>82</v>
      </c>
      <c r="S134" s="87">
        <v>44.62</v>
      </c>
      <c r="T134" s="88">
        <v>23.5</v>
      </c>
      <c r="U134" s="92">
        <f t="shared" si="11"/>
        <v>-21.119999999999997</v>
      </c>
      <c r="V134" s="84">
        <v>121</v>
      </c>
      <c r="W134" s="86" t="s">
        <v>251</v>
      </c>
      <c r="X134" s="90">
        <v>29.17</v>
      </c>
      <c r="Y134" s="91">
        <v>29.15</v>
      </c>
      <c r="Z134" s="93">
        <f t="shared" si="12"/>
        <v>-2.0000000000003126E-2</v>
      </c>
      <c r="AA134" s="84">
        <v>121</v>
      </c>
      <c r="AB134" s="86" t="s">
        <v>235</v>
      </c>
      <c r="AC134" s="90">
        <v>58.63</v>
      </c>
      <c r="AD134" s="91">
        <v>43.5</v>
      </c>
      <c r="AE134" s="89">
        <f t="shared" si="13"/>
        <v>-15.130000000000003</v>
      </c>
      <c r="AF134" s="84">
        <v>121</v>
      </c>
      <c r="AG134" s="86" t="s">
        <v>265</v>
      </c>
      <c r="AH134" s="87">
        <v>43.33</v>
      </c>
      <c r="AI134" s="88">
        <v>41.25</v>
      </c>
      <c r="AJ134" s="92">
        <f t="shared" si="14"/>
        <v>-2.0799999999999983</v>
      </c>
      <c r="AK134" s="84">
        <v>121</v>
      </c>
      <c r="AL134" s="86" t="s">
        <v>217</v>
      </c>
      <c r="AM134" s="90">
        <v>63.06</v>
      </c>
      <c r="AN134" s="91">
        <v>46.5</v>
      </c>
      <c r="AO134" s="89">
        <f t="shared" si="15"/>
        <v>-16.560000000000002</v>
      </c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>
      <c r="A135" s="84">
        <v>122</v>
      </c>
      <c r="B135" s="85" t="s">
        <v>250</v>
      </c>
      <c r="C135" s="86" t="s">
        <v>251</v>
      </c>
      <c r="D135" s="90">
        <v>46</v>
      </c>
      <c r="E135" s="91">
        <v>34.799999999999997</v>
      </c>
      <c r="F135" s="89">
        <f t="shared" si="8"/>
        <v>-11.200000000000003</v>
      </c>
      <c r="G135" s="84">
        <v>122</v>
      </c>
      <c r="H135" s="86" t="s">
        <v>259</v>
      </c>
      <c r="I135" s="90">
        <v>55.89</v>
      </c>
      <c r="J135" s="91">
        <v>36.25</v>
      </c>
      <c r="K135" s="92">
        <f t="shared" si="9"/>
        <v>-19.64</v>
      </c>
      <c r="L135" s="84">
        <v>122</v>
      </c>
      <c r="M135" s="86" t="s">
        <v>263</v>
      </c>
      <c r="N135" s="90">
        <v>29.44</v>
      </c>
      <c r="O135" s="91">
        <v>23.5</v>
      </c>
      <c r="P135" s="93">
        <f t="shared" si="10"/>
        <v>-5.9400000000000013</v>
      </c>
      <c r="Q135" s="84">
        <v>122</v>
      </c>
      <c r="R135" s="86" t="s">
        <v>116</v>
      </c>
      <c r="S135" s="90">
        <v>53.75</v>
      </c>
      <c r="T135" s="91">
        <v>22.5</v>
      </c>
      <c r="U135" s="92">
        <f t="shared" si="11"/>
        <v>-31.25</v>
      </c>
      <c r="V135" s="84">
        <v>122</v>
      </c>
      <c r="W135" s="86" t="s">
        <v>197</v>
      </c>
      <c r="X135" s="90">
        <v>35.31</v>
      </c>
      <c r="Y135" s="91">
        <v>28.43</v>
      </c>
      <c r="Z135" s="93">
        <f t="shared" si="12"/>
        <v>-6.8800000000000026</v>
      </c>
      <c r="AA135" s="84">
        <v>122</v>
      </c>
      <c r="AB135" s="86" t="s">
        <v>269</v>
      </c>
      <c r="AC135" s="90">
        <v>60.67</v>
      </c>
      <c r="AD135" s="91">
        <v>43.45</v>
      </c>
      <c r="AE135" s="89">
        <f t="shared" si="13"/>
        <v>-17.22</v>
      </c>
      <c r="AF135" s="84">
        <v>122</v>
      </c>
      <c r="AG135" s="86" t="s">
        <v>267</v>
      </c>
      <c r="AH135" s="87">
        <v>38.86</v>
      </c>
      <c r="AI135" s="88">
        <v>41.11</v>
      </c>
      <c r="AJ135" s="92">
        <f t="shared" si="14"/>
        <v>2.25</v>
      </c>
      <c r="AK135" s="84">
        <v>122</v>
      </c>
      <c r="AL135" s="86" t="s">
        <v>259</v>
      </c>
      <c r="AM135" s="90">
        <v>63.37</v>
      </c>
      <c r="AN135" s="91">
        <v>46.5</v>
      </c>
      <c r="AO135" s="89">
        <f t="shared" si="15"/>
        <v>-16.869999999999997</v>
      </c>
    </row>
    <row r="136" spans="1:51">
      <c r="A136" s="84">
        <v>123</v>
      </c>
      <c r="B136" s="85" t="s">
        <v>264</v>
      </c>
      <c r="C136" s="86" t="s">
        <v>265</v>
      </c>
      <c r="D136" s="87">
        <v>26</v>
      </c>
      <c r="E136" s="88">
        <v>34.75</v>
      </c>
      <c r="F136" s="89">
        <f t="shared" si="8"/>
        <v>8.75</v>
      </c>
      <c r="G136" s="84">
        <v>123</v>
      </c>
      <c r="H136" s="86" t="s">
        <v>253</v>
      </c>
      <c r="I136" s="90">
        <v>52.62</v>
      </c>
      <c r="J136" s="91">
        <v>35.33</v>
      </c>
      <c r="K136" s="92">
        <f t="shared" si="9"/>
        <v>-17.29</v>
      </c>
      <c r="L136" s="84">
        <v>123</v>
      </c>
      <c r="M136" s="86" t="s">
        <v>189</v>
      </c>
      <c r="N136" s="90">
        <v>25.56</v>
      </c>
      <c r="O136" s="91">
        <v>23</v>
      </c>
      <c r="P136" s="93">
        <f t="shared" si="10"/>
        <v>-2.5599999999999987</v>
      </c>
      <c r="Q136" s="84">
        <v>123</v>
      </c>
      <c r="R136" s="86" t="s">
        <v>199</v>
      </c>
      <c r="S136" s="90">
        <v>75.77</v>
      </c>
      <c r="T136" s="91">
        <v>22.5</v>
      </c>
      <c r="U136" s="92">
        <f t="shared" si="11"/>
        <v>-53.269999999999996</v>
      </c>
      <c r="V136" s="84">
        <v>123</v>
      </c>
      <c r="W136" s="86" t="s">
        <v>235</v>
      </c>
      <c r="X136" s="90">
        <v>31.82</v>
      </c>
      <c r="Y136" s="91">
        <v>28.25</v>
      </c>
      <c r="Z136" s="93">
        <f t="shared" si="12"/>
        <v>-3.5700000000000003</v>
      </c>
      <c r="AA136" s="84">
        <v>123</v>
      </c>
      <c r="AB136" s="86" t="s">
        <v>261</v>
      </c>
      <c r="AC136" s="87">
        <v>74.040000000000006</v>
      </c>
      <c r="AD136" s="88">
        <v>43</v>
      </c>
      <c r="AE136" s="89">
        <f t="shared" si="13"/>
        <v>-31.040000000000006</v>
      </c>
      <c r="AF136" s="84">
        <v>123</v>
      </c>
      <c r="AG136" s="86" t="s">
        <v>261</v>
      </c>
      <c r="AH136" s="87">
        <v>47.86</v>
      </c>
      <c r="AI136" s="88">
        <v>40.630000000000003</v>
      </c>
      <c r="AJ136" s="92">
        <f t="shared" si="14"/>
        <v>-7.2299999999999969</v>
      </c>
      <c r="AK136" s="84">
        <v>123</v>
      </c>
      <c r="AL136" s="86" t="s">
        <v>261</v>
      </c>
      <c r="AM136" s="87">
        <v>67.430000000000007</v>
      </c>
      <c r="AN136" s="88">
        <v>42.5</v>
      </c>
      <c r="AO136" s="89">
        <f t="shared" si="15"/>
        <v>-24.930000000000007</v>
      </c>
    </row>
    <row r="137" spans="1:51">
      <c r="A137" s="84">
        <v>124</v>
      </c>
      <c r="B137" s="85" t="s">
        <v>258</v>
      </c>
      <c r="C137" s="86" t="s">
        <v>259</v>
      </c>
      <c r="D137" s="90">
        <v>63.58</v>
      </c>
      <c r="E137" s="91">
        <v>34.25</v>
      </c>
      <c r="F137" s="89">
        <f t="shared" si="8"/>
        <v>-29.33</v>
      </c>
      <c r="G137" s="84">
        <v>124</v>
      </c>
      <c r="H137" s="86" t="s">
        <v>235</v>
      </c>
      <c r="I137" s="90">
        <v>44.18</v>
      </c>
      <c r="J137" s="91">
        <v>34.5</v>
      </c>
      <c r="K137" s="92">
        <f t="shared" si="9"/>
        <v>-9.68</v>
      </c>
      <c r="L137" s="84">
        <v>124</v>
      </c>
      <c r="M137" s="86" t="s">
        <v>261</v>
      </c>
      <c r="N137" s="87">
        <v>33.57</v>
      </c>
      <c r="O137" s="88">
        <v>20.63</v>
      </c>
      <c r="P137" s="93">
        <f t="shared" si="10"/>
        <v>-12.940000000000001</v>
      </c>
      <c r="Q137" s="84">
        <v>124</v>
      </c>
      <c r="R137" s="86" t="s">
        <v>251</v>
      </c>
      <c r="S137" s="90">
        <v>58.33</v>
      </c>
      <c r="T137" s="91">
        <v>20.5</v>
      </c>
      <c r="U137" s="92">
        <f t="shared" si="11"/>
        <v>-37.83</v>
      </c>
      <c r="V137" s="84">
        <v>124</v>
      </c>
      <c r="W137" s="86" t="s">
        <v>233</v>
      </c>
      <c r="X137" s="90">
        <v>42.27</v>
      </c>
      <c r="Y137" s="91">
        <v>27.95</v>
      </c>
      <c r="Z137" s="93">
        <f t="shared" si="12"/>
        <v>-14.320000000000004</v>
      </c>
      <c r="AA137" s="84">
        <v>124</v>
      </c>
      <c r="AB137" s="86" t="s">
        <v>265</v>
      </c>
      <c r="AC137" s="87">
        <v>44.13</v>
      </c>
      <c r="AD137" s="88">
        <v>42</v>
      </c>
      <c r="AE137" s="89">
        <f t="shared" si="13"/>
        <v>-2.1300000000000026</v>
      </c>
      <c r="AF137" s="84">
        <v>124</v>
      </c>
      <c r="AG137" s="86" t="s">
        <v>116</v>
      </c>
      <c r="AH137" s="90">
        <v>48.75</v>
      </c>
      <c r="AI137" s="91">
        <v>40</v>
      </c>
      <c r="AJ137" s="92">
        <f t="shared" si="14"/>
        <v>-8.75</v>
      </c>
      <c r="AK137" s="84">
        <v>124</v>
      </c>
      <c r="AL137" s="86" t="s">
        <v>235</v>
      </c>
      <c r="AM137" s="90">
        <v>52</v>
      </c>
      <c r="AN137" s="91">
        <v>35.5</v>
      </c>
      <c r="AO137" s="89">
        <f t="shared" si="15"/>
        <v>-16.5</v>
      </c>
    </row>
    <row r="138" spans="1:51">
      <c r="A138" s="84">
        <v>125</v>
      </c>
      <c r="B138" s="85" t="s">
        <v>270</v>
      </c>
      <c r="C138" s="86" t="s">
        <v>271</v>
      </c>
      <c r="D138" s="90">
        <v>62.67</v>
      </c>
      <c r="E138" s="91"/>
      <c r="F138" s="89"/>
      <c r="G138" s="84">
        <v>125</v>
      </c>
      <c r="H138" s="86" t="s">
        <v>271</v>
      </c>
      <c r="I138" s="90">
        <v>80.67</v>
      </c>
      <c r="J138" s="91"/>
      <c r="K138" s="92"/>
      <c r="L138" s="84">
        <v>125</v>
      </c>
      <c r="M138" s="86" t="s">
        <v>271</v>
      </c>
      <c r="N138" s="90">
        <v>38.33</v>
      </c>
      <c r="O138" s="91"/>
      <c r="P138" s="93"/>
      <c r="Q138" s="84">
        <v>125</v>
      </c>
      <c r="R138" s="86" t="s">
        <v>271</v>
      </c>
      <c r="S138" s="90">
        <v>76.67</v>
      </c>
      <c r="T138" s="91"/>
      <c r="U138" s="92"/>
      <c r="V138" s="84">
        <v>125</v>
      </c>
      <c r="W138" s="86" t="s">
        <v>271</v>
      </c>
      <c r="X138" s="90">
        <v>50</v>
      </c>
      <c r="Y138" s="91"/>
      <c r="Z138" s="93"/>
      <c r="AA138" s="84">
        <v>125</v>
      </c>
      <c r="AB138" s="86" t="s">
        <v>271</v>
      </c>
      <c r="AC138" s="90">
        <v>52.27</v>
      </c>
      <c r="AD138" s="91"/>
      <c r="AE138" s="89"/>
      <c r="AF138" s="84">
        <v>125</v>
      </c>
      <c r="AG138" s="86" t="s">
        <v>271</v>
      </c>
      <c r="AH138" s="90">
        <v>43.33</v>
      </c>
      <c r="AI138" s="91"/>
      <c r="AJ138" s="92"/>
      <c r="AK138" s="84">
        <v>125</v>
      </c>
      <c r="AL138" s="86" t="s">
        <v>271</v>
      </c>
      <c r="AM138" s="90">
        <v>45.33</v>
      </c>
      <c r="AN138" s="91"/>
      <c r="AO138" s="89"/>
    </row>
    <row r="139" spans="1:51">
      <c r="A139" s="84">
        <v>126</v>
      </c>
      <c r="B139" s="85" t="s">
        <v>272</v>
      </c>
      <c r="C139" s="86" t="s">
        <v>273</v>
      </c>
      <c r="D139" s="90">
        <v>62</v>
      </c>
      <c r="E139" s="91"/>
      <c r="F139" s="89"/>
      <c r="G139" s="84">
        <v>126</v>
      </c>
      <c r="H139" s="86" t="s">
        <v>273</v>
      </c>
      <c r="I139" s="90">
        <v>69.2</v>
      </c>
      <c r="J139" s="91"/>
      <c r="K139" s="92"/>
      <c r="L139" s="84">
        <v>126</v>
      </c>
      <c r="M139" s="86" t="s">
        <v>273</v>
      </c>
      <c r="N139" s="90">
        <v>73</v>
      </c>
      <c r="O139" s="91"/>
      <c r="P139" s="93"/>
      <c r="Q139" s="84">
        <v>126</v>
      </c>
      <c r="R139" s="86" t="s">
        <v>273</v>
      </c>
      <c r="S139" s="90">
        <v>67</v>
      </c>
      <c r="T139" s="91"/>
      <c r="U139" s="92"/>
      <c r="V139" s="84">
        <v>126</v>
      </c>
      <c r="W139" s="86" t="s">
        <v>273</v>
      </c>
      <c r="X139" s="90">
        <v>57</v>
      </c>
      <c r="Y139" s="91"/>
      <c r="Z139" s="93"/>
      <c r="AA139" s="84">
        <v>126</v>
      </c>
      <c r="AB139" s="86" t="s">
        <v>273</v>
      </c>
      <c r="AC139" s="90">
        <v>72.36</v>
      </c>
      <c r="AD139" s="91"/>
      <c r="AE139" s="89"/>
      <c r="AF139" s="84">
        <v>126</v>
      </c>
      <c r="AG139" s="86" t="s">
        <v>273</v>
      </c>
      <c r="AH139" s="90">
        <v>63</v>
      </c>
      <c r="AI139" s="91"/>
      <c r="AJ139" s="92"/>
      <c r="AK139" s="84">
        <v>126</v>
      </c>
      <c r="AL139" s="86" t="s">
        <v>273</v>
      </c>
      <c r="AM139" s="90">
        <v>75.2</v>
      </c>
      <c r="AN139" s="91"/>
      <c r="AO139" s="89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>
      <c r="A140" s="84">
        <v>127</v>
      </c>
      <c r="B140" s="85" t="s">
        <v>274</v>
      </c>
      <c r="C140" s="86" t="s">
        <v>275</v>
      </c>
      <c r="D140" s="90">
        <v>37.4</v>
      </c>
      <c r="E140" s="91"/>
      <c r="F140" s="89"/>
      <c r="G140" s="84">
        <v>127</v>
      </c>
      <c r="H140" s="86" t="s">
        <v>275</v>
      </c>
      <c r="I140" s="90">
        <v>32.6</v>
      </c>
      <c r="J140" s="91"/>
      <c r="K140" s="92"/>
      <c r="L140" s="84">
        <v>127</v>
      </c>
      <c r="M140" s="86" t="s">
        <v>275</v>
      </c>
      <c r="N140" s="90">
        <v>24</v>
      </c>
      <c r="O140" s="91"/>
      <c r="P140" s="93"/>
      <c r="Q140" s="84">
        <v>127</v>
      </c>
      <c r="R140" s="86" t="s">
        <v>275</v>
      </c>
      <c r="S140" s="90">
        <v>29</v>
      </c>
      <c r="T140" s="91"/>
      <c r="U140" s="92"/>
      <c r="V140" s="84">
        <v>127</v>
      </c>
      <c r="W140" s="86" t="s">
        <v>275</v>
      </c>
      <c r="X140" s="90">
        <v>32.5</v>
      </c>
      <c r="Y140" s="91"/>
      <c r="Z140" s="93"/>
      <c r="AA140" s="84">
        <v>127</v>
      </c>
      <c r="AB140" s="86" t="s">
        <v>275</v>
      </c>
      <c r="AC140" s="90">
        <v>42.03</v>
      </c>
      <c r="AD140" s="91"/>
      <c r="AE140" s="89"/>
      <c r="AF140" s="84">
        <v>127</v>
      </c>
      <c r="AG140" s="86" t="s">
        <v>275</v>
      </c>
      <c r="AH140" s="90">
        <v>33.5</v>
      </c>
      <c r="AI140" s="91"/>
      <c r="AJ140" s="92"/>
      <c r="AK140" s="84">
        <v>127</v>
      </c>
      <c r="AL140" s="86" t="s">
        <v>275</v>
      </c>
      <c r="AM140" s="90">
        <v>36.4</v>
      </c>
      <c r="AN140" s="91"/>
      <c r="AO140" s="89"/>
    </row>
    <row r="141" spans="1:51">
      <c r="A141" s="84">
        <v>128</v>
      </c>
      <c r="B141" s="104" t="s">
        <v>276</v>
      </c>
      <c r="C141" s="105" t="s">
        <v>277</v>
      </c>
      <c r="D141" s="106">
        <v>52</v>
      </c>
      <c r="E141" s="107"/>
      <c r="F141" s="89"/>
      <c r="G141" s="84">
        <v>128</v>
      </c>
      <c r="H141" s="105" t="s">
        <v>277</v>
      </c>
      <c r="I141" s="106">
        <v>49</v>
      </c>
      <c r="J141" s="107"/>
      <c r="K141" s="92"/>
      <c r="L141" s="84">
        <v>128</v>
      </c>
      <c r="M141" s="105" t="s">
        <v>277</v>
      </c>
      <c r="N141" s="106">
        <v>25</v>
      </c>
      <c r="O141" s="107"/>
      <c r="P141" s="93"/>
      <c r="Q141" s="84">
        <v>128</v>
      </c>
      <c r="R141" s="105" t="s">
        <v>277</v>
      </c>
      <c r="S141" s="106">
        <v>42.5</v>
      </c>
      <c r="T141" s="107"/>
      <c r="U141" s="92"/>
      <c r="V141" s="84">
        <v>128</v>
      </c>
      <c r="W141" s="105" t="s">
        <v>277</v>
      </c>
      <c r="X141" s="106">
        <v>38.75</v>
      </c>
      <c r="Y141" s="107"/>
      <c r="Z141" s="93"/>
      <c r="AA141" s="84">
        <v>128</v>
      </c>
      <c r="AB141" s="105" t="s">
        <v>277</v>
      </c>
      <c r="AC141" s="106">
        <v>59</v>
      </c>
      <c r="AD141" s="107"/>
      <c r="AE141" s="89"/>
      <c r="AF141" s="84">
        <v>128</v>
      </c>
      <c r="AG141" s="105" t="s">
        <v>277</v>
      </c>
      <c r="AH141" s="106">
        <v>42.5</v>
      </c>
      <c r="AI141" s="107"/>
      <c r="AJ141" s="92"/>
      <c r="AK141" s="84">
        <v>128</v>
      </c>
      <c r="AL141" s="105" t="s">
        <v>277</v>
      </c>
      <c r="AM141" s="106">
        <v>48</v>
      </c>
      <c r="AN141" s="107"/>
      <c r="AO141" s="89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8" spans="1:51" s="113" customFormat="1">
      <c r="A148" s="12"/>
      <c r="B148" s="108"/>
      <c r="C148" s="12"/>
      <c r="D148" s="109"/>
      <c r="E148" s="110"/>
      <c r="F148" s="111"/>
      <c r="G148" s="12"/>
      <c r="H148" s="12"/>
      <c r="I148" s="109"/>
      <c r="J148" s="110"/>
      <c r="K148" s="112"/>
      <c r="L148" s="12"/>
      <c r="M148" s="12"/>
      <c r="N148" s="109"/>
      <c r="O148" s="110"/>
      <c r="P148" s="112"/>
      <c r="Q148" s="12"/>
      <c r="R148" s="12"/>
      <c r="S148" s="109"/>
      <c r="T148" s="110"/>
      <c r="U148" s="112"/>
      <c r="V148" s="12"/>
      <c r="W148" s="12"/>
      <c r="X148" s="109"/>
      <c r="Y148" s="110"/>
      <c r="Z148" s="112"/>
      <c r="AA148" s="12"/>
      <c r="AB148" s="12"/>
      <c r="AC148" s="109"/>
      <c r="AD148" s="110"/>
      <c r="AE148" s="111"/>
      <c r="AF148" s="12"/>
      <c r="AG148" s="12"/>
      <c r="AH148" s="109"/>
      <c r="AI148" s="110"/>
      <c r="AJ148" s="112"/>
      <c r="AK148" s="12"/>
      <c r="AL148" s="12"/>
      <c r="AM148" s="109"/>
      <c r="AN148" s="110"/>
      <c r="AO148" s="111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</row>
    <row r="149" spans="1:51" s="113" customFormat="1">
      <c r="A149" s="12"/>
      <c r="B149" s="108"/>
      <c r="C149" s="12"/>
      <c r="D149" s="109"/>
      <c r="E149" s="110"/>
      <c r="F149" s="111"/>
      <c r="G149" s="12"/>
      <c r="H149" s="12"/>
      <c r="I149" s="109"/>
      <c r="J149" s="110"/>
      <c r="K149" s="112"/>
      <c r="L149" s="12"/>
      <c r="M149" s="12"/>
      <c r="N149" s="109"/>
      <c r="O149" s="110"/>
      <c r="P149" s="112"/>
      <c r="Q149" s="12"/>
      <c r="R149" s="12"/>
      <c r="S149" s="109"/>
      <c r="T149" s="110"/>
      <c r="U149" s="112"/>
      <c r="V149" s="12"/>
      <c r="W149" s="12"/>
      <c r="X149" s="109"/>
      <c r="Y149" s="110"/>
      <c r="Z149" s="112"/>
      <c r="AA149" s="12"/>
      <c r="AB149" s="12"/>
      <c r="AC149" s="109"/>
      <c r="AD149" s="110"/>
      <c r="AE149" s="111"/>
      <c r="AF149" s="12"/>
      <c r="AG149" s="12"/>
      <c r="AH149" s="109"/>
      <c r="AI149" s="110"/>
      <c r="AJ149" s="112"/>
      <c r="AK149" s="12"/>
      <c r="AL149" s="12"/>
      <c r="AM149" s="109"/>
      <c r="AN149" s="110"/>
      <c r="AO149" s="111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</row>
    <row r="150" spans="1:51" s="113" customFormat="1">
      <c r="A150" s="12"/>
      <c r="B150" s="108"/>
      <c r="C150" s="12"/>
      <c r="D150" s="109"/>
      <c r="E150" s="110"/>
      <c r="F150" s="111"/>
      <c r="G150" s="12"/>
      <c r="H150" s="12"/>
      <c r="I150" s="109"/>
      <c r="J150" s="110"/>
      <c r="K150" s="112"/>
      <c r="L150" s="12"/>
      <c r="M150" s="12"/>
      <c r="N150" s="109"/>
      <c r="O150" s="110"/>
      <c r="P150" s="112"/>
      <c r="Q150" s="12"/>
      <c r="R150" s="12"/>
      <c r="S150" s="109"/>
      <c r="T150" s="110"/>
      <c r="U150" s="112"/>
      <c r="V150" s="12"/>
      <c r="W150" s="12"/>
      <c r="X150" s="109"/>
      <c r="Y150" s="110"/>
      <c r="Z150" s="112"/>
      <c r="AA150" s="12"/>
      <c r="AB150" s="12"/>
      <c r="AC150" s="109"/>
      <c r="AD150" s="110"/>
      <c r="AE150" s="111"/>
      <c r="AF150" s="12"/>
      <c r="AG150" s="12"/>
      <c r="AH150" s="109"/>
      <c r="AI150" s="110"/>
      <c r="AJ150" s="112"/>
      <c r="AK150" s="12"/>
      <c r="AL150" s="12"/>
      <c r="AM150" s="109"/>
      <c r="AN150" s="110"/>
      <c r="AO150" s="111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</row>
    <row r="151" spans="1:51" s="113" customFormat="1">
      <c r="A151" s="12"/>
      <c r="B151" s="108"/>
      <c r="C151" s="12"/>
      <c r="D151" s="109"/>
      <c r="E151" s="110"/>
      <c r="F151" s="111"/>
      <c r="G151" s="12"/>
      <c r="H151" s="12"/>
      <c r="I151" s="109"/>
      <c r="J151" s="110"/>
      <c r="K151" s="112"/>
      <c r="L151" s="12"/>
      <c r="M151" s="12"/>
      <c r="N151" s="109"/>
      <c r="O151" s="110"/>
      <c r="P151" s="112"/>
      <c r="Q151" s="12"/>
      <c r="R151" s="12"/>
      <c r="S151" s="109"/>
      <c r="T151" s="110"/>
      <c r="U151" s="112"/>
      <c r="V151" s="12"/>
      <c r="W151" s="12"/>
      <c r="X151" s="109"/>
      <c r="Y151" s="110"/>
      <c r="Z151" s="112"/>
      <c r="AA151" s="12"/>
      <c r="AB151" s="12"/>
      <c r="AC151" s="109"/>
      <c r="AD151" s="110"/>
      <c r="AE151" s="111"/>
      <c r="AF151" s="12"/>
      <c r="AG151" s="12"/>
      <c r="AH151" s="109"/>
      <c r="AI151" s="110"/>
      <c r="AJ151" s="112"/>
      <c r="AK151" s="12"/>
      <c r="AL151" s="12"/>
      <c r="AM151" s="109"/>
      <c r="AN151" s="110"/>
      <c r="AO151" s="111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</row>
    <row r="152" spans="1:51" s="113" customFormat="1">
      <c r="A152" s="12"/>
      <c r="B152" s="108"/>
      <c r="C152" s="12"/>
      <c r="D152" s="109"/>
      <c r="E152" s="110"/>
      <c r="F152" s="111"/>
      <c r="G152" s="12"/>
      <c r="H152" s="12"/>
      <c r="I152" s="109"/>
      <c r="J152" s="110"/>
      <c r="K152" s="112"/>
      <c r="L152" s="12"/>
      <c r="M152" s="12"/>
      <c r="N152" s="109"/>
      <c r="O152" s="110"/>
      <c r="P152" s="112"/>
      <c r="Q152" s="12"/>
      <c r="R152" s="12"/>
      <c r="S152" s="109"/>
      <c r="T152" s="110"/>
      <c r="U152" s="112"/>
      <c r="V152" s="12"/>
      <c r="W152" s="12"/>
      <c r="X152" s="109"/>
      <c r="Y152" s="110"/>
      <c r="Z152" s="112"/>
      <c r="AA152" s="12"/>
      <c r="AB152" s="12"/>
      <c r="AC152" s="109"/>
      <c r="AD152" s="110"/>
      <c r="AE152" s="111"/>
      <c r="AF152" s="12"/>
      <c r="AG152" s="12"/>
      <c r="AH152" s="109"/>
      <c r="AI152" s="110"/>
      <c r="AJ152" s="112"/>
      <c r="AK152" s="12"/>
      <c r="AL152" s="12"/>
      <c r="AM152" s="109"/>
      <c r="AN152" s="110"/>
      <c r="AO152" s="111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</row>
    <row r="153" spans="1:51" s="113" customFormat="1">
      <c r="A153" s="12"/>
      <c r="B153" s="108"/>
      <c r="C153" s="12"/>
      <c r="D153" s="109"/>
      <c r="E153" s="110"/>
      <c r="F153" s="111"/>
      <c r="G153" s="12"/>
      <c r="H153" s="12"/>
      <c r="I153" s="109"/>
      <c r="J153" s="110"/>
      <c r="K153" s="112"/>
      <c r="L153" s="12"/>
      <c r="M153" s="12"/>
      <c r="N153" s="109"/>
      <c r="O153" s="110"/>
      <c r="P153" s="112"/>
      <c r="Q153" s="12"/>
      <c r="R153" s="12"/>
      <c r="S153" s="109"/>
      <c r="T153" s="110"/>
      <c r="U153" s="112"/>
      <c r="V153" s="12"/>
      <c r="W153" s="12"/>
      <c r="X153" s="109"/>
      <c r="Y153" s="110"/>
      <c r="Z153" s="112"/>
      <c r="AA153" s="12"/>
      <c r="AB153" s="12"/>
      <c r="AC153" s="109"/>
      <c r="AD153" s="110"/>
      <c r="AE153" s="111"/>
      <c r="AF153" s="12"/>
      <c r="AG153" s="12"/>
      <c r="AH153" s="109"/>
      <c r="AI153" s="110"/>
      <c r="AJ153" s="112"/>
      <c r="AK153" s="12"/>
      <c r="AL153" s="12"/>
      <c r="AM153" s="109"/>
      <c r="AN153" s="110"/>
      <c r="AO153" s="111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</row>
    <row r="154" spans="1:51" s="113" customFormat="1">
      <c r="A154" s="12"/>
      <c r="B154" s="108"/>
      <c r="C154" s="12"/>
      <c r="D154" s="109"/>
      <c r="E154" s="110"/>
      <c r="F154" s="111"/>
      <c r="G154" s="12"/>
      <c r="H154" s="12"/>
      <c r="I154" s="109"/>
      <c r="J154" s="110"/>
      <c r="K154" s="112"/>
      <c r="L154" s="12"/>
      <c r="M154" s="12"/>
      <c r="N154" s="109"/>
      <c r="O154" s="110"/>
      <c r="P154" s="112"/>
      <c r="Q154" s="12"/>
      <c r="R154" s="12"/>
      <c r="S154" s="109"/>
      <c r="T154" s="110"/>
      <c r="U154" s="112"/>
      <c r="V154" s="12"/>
      <c r="W154" s="12"/>
      <c r="X154" s="109"/>
      <c r="Y154" s="110"/>
      <c r="Z154" s="112"/>
      <c r="AA154" s="12"/>
      <c r="AB154" s="12"/>
      <c r="AC154" s="109"/>
      <c r="AD154" s="110"/>
      <c r="AE154" s="111"/>
      <c r="AF154" s="12"/>
      <c r="AG154" s="12"/>
      <c r="AH154" s="109"/>
      <c r="AI154" s="110"/>
      <c r="AJ154" s="112"/>
      <c r="AK154" s="12"/>
      <c r="AL154" s="12"/>
      <c r="AM154" s="109"/>
      <c r="AN154" s="110"/>
      <c r="AO154" s="111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</row>
    <row r="155" spans="1:51" s="113" customFormat="1">
      <c r="A155" s="12"/>
      <c r="B155" s="108"/>
      <c r="C155" s="12"/>
      <c r="D155" s="109"/>
      <c r="E155" s="110"/>
      <c r="F155" s="111"/>
      <c r="G155" s="12"/>
      <c r="H155" s="12"/>
      <c r="I155" s="109"/>
      <c r="J155" s="110"/>
      <c r="K155" s="112"/>
      <c r="L155" s="12"/>
      <c r="M155" s="12"/>
      <c r="N155" s="109"/>
      <c r="O155" s="110"/>
      <c r="P155" s="112"/>
      <c r="Q155" s="12"/>
      <c r="R155" s="12"/>
      <c r="S155" s="109"/>
      <c r="T155" s="110"/>
      <c r="U155" s="112"/>
      <c r="V155" s="12"/>
      <c r="W155" s="12"/>
      <c r="X155" s="109"/>
      <c r="Y155" s="110"/>
      <c r="Z155" s="112"/>
      <c r="AA155" s="12"/>
      <c r="AB155" s="12"/>
      <c r="AC155" s="109"/>
      <c r="AD155" s="110"/>
      <c r="AE155" s="111"/>
      <c r="AF155" s="12"/>
      <c r="AG155" s="12"/>
      <c r="AH155" s="109"/>
      <c r="AI155" s="110"/>
      <c r="AJ155" s="112"/>
      <c r="AK155" s="12"/>
      <c r="AL155" s="12"/>
      <c r="AM155" s="109"/>
      <c r="AN155" s="110"/>
      <c r="AO155" s="111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</row>
    <row r="156" spans="1:51" s="113" customFormat="1">
      <c r="A156" s="12"/>
      <c r="B156" s="108"/>
      <c r="C156" s="12"/>
      <c r="D156" s="109"/>
      <c r="E156" s="110"/>
      <c r="F156" s="111"/>
      <c r="G156" s="12"/>
      <c r="H156" s="12"/>
      <c r="I156" s="109"/>
      <c r="J156" s="110"/>
      <c r="K156" s="112"/>
      <c r="L156" s="12"/>
      <c r="M156" s="12"/>
      <c r="N156" s="109"/>
      <c r="O156" s="110"/>
      <c r="P156" s="112"/>
      <c r="Q156" s="12"/>
      <c r="R156" s="12"/>
      <c r="S156" s="109"/>
      <c r="T156" s="110"/>
      <c r="U156" s="112"/>
      <c r="V156" s="12"/>
      <c r="W156" s="12"/>
      <c r="X156" s="109"/>
      <c r="Y156" s="110"/>
      <c r="Z156" s="112"/>
      <c r="AA156" s="12"/>
      <c r="AB156" s="12"/>
      <c r="AC156" s="109"/>
      <c r="AD156" s="110"/>
      <c r="AE156" s="111"/>
      <c r="AF156" s="12"/>
      <c r="AG156" s="12"/>
      <c r="AH156" s="109"/>
      <c r="AI156" s="110"/>
      <c r="AJ156" s="112"/>
      <c r="AK156" s="12"/>
      <c r="AL156" s="12"/>
      <c r="AM156" s="109"/>
      <c r="AN156" s="110"/>
      <c r="AO156" s="111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</row>
    <row r="157" spans="1:51" s="113" customFormat="1">
      <c r="A157" s="12"/>
      <c r="B157" s="108"/>
      <c r="C157" s="12"/>
      <c r="D157" s="109"/>
      <c r="E157" s="110"/>
      <c r="F157" s="111"/>
      <c r="G157" s="12"/>
      <c r="H157" s="12"/>
      <c r="I157" s="109"/>
      <c r="J157" s="110"/>
      <c r="K157" s="112"/>
      <c r="L157" s="12"/>
      <c r="M157" s="12"/>
      <c r="N157" s="109"/>
      <c r="O157" s="110"/>
      <c r="P157" s="112"/>
      <c r="Q157" s="12"/>
      <c r="R157" s="12"/>
      <c r="S157" s="109"/>
      <c r="T157" s="110"/>
      <c r="U157" s="112"/>
      <c r="V157" s="12"/>
      <c r="W157" s="12"/>
      <c r="X157" s="109"/>
      <c r="Y157" s="110"/>
      <c r="Z157" s="112"/>
      <c r="AA157" s="12"/>
      <c r="AB157" s="12"/>
      <c r="AC157" s="109"/>
      <c r="AD157" s="110"/>
      <c r="AE157" s="111"/>
      <c r="AF157" s="12"/>
      <c r="AG157" s="12"/>
      <c r="AH157" s="109"/>
      <c r="AI157" s="110"/>
      <c r="AJ157" s="112"/>
      <c r="AK157" s="12"/>
      <c r="AL157" s="12"/>
      <c r="AM157" s="109"/>
      <c r="AN157" s="110"/>
      <c r="AO157" s="111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</row>
  </sheetData>
  <mergeCells count="22">
    <mergeCell ref="N5:O5"/>
    <mergeCell ref="A1:Z1"/>
    <mergeCell ref="AA1:AO1"/>
    <mergeCell ref="A2:Z2"/>
    <mergeCell ref="AA2:AO2"/>
    <mergeCell ref="A3:Z3"/>
    <mergeCell ref="AA3:AO3"/>
    <mergeCell ref="C5:C6"/>
    <mergeCell ref="D5:E5"/>
    <mergeCell ref="H5:H6"/>
    <mergeCell ref="I5:J5"/>
    <mergeCell ref="M5:M6"/>
    <mergeCell ref="AG5:AG6"/>
    <mergeCell ref="AH5:AI5"/>
    <mergeCell ref="AL5:AL6"/>
    <mergeCell ref="AM5:AN5"/>
    <mergeCell ref="AC5:AD5"/>
    <mergeCell ref="R5:R6"/>
    <mergeCell ref="S5:T5"/>
    <mergeCell ref="W5:W6"/>
    <mergeCell ref="X5:Y5"/>
    <mergeCell ref="AB5:AB6"/>
  </mergeCells>
  <pageMargins left="0.19685039370078741" right="0" top="0.94488188976377963" bottom="0.31496062992125984" header="0.31496062992125984" footer="0.31496062992125984"/>
  <pageSetup paperSize="9" scale="9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F38"/>
  <sheetViews>
    <sheetView view="pageBreakPreview" topLeftCell="C4" zoomScaleNormal="110" zoomScaleSheetLayoutView="100" workbookViewId="0">
      <selection sqref="A1:V22"/>
    </sheetView>
  </sheetViews>
  <sheetFormatPr defaultRowHeight="18.75"/>
  <cols>
    <col min="1" max="1" width="4.625" style="109" customWidth="1"/>
    <col min="2" max="2" width="0.125" style="108" hidden="1" customWidth="1"/>
    <col min="3" max="3" width="14.25" style="12" customWidth="1"/>
    <col min="4" max="4" width="5.625" style="109" bestFit="1" customWidth="1"/>
    <col min="5" max="5" width="5.875" style="110" bestFit="1" customWidth="1"/>
    <col min="6" max="6" width="5.625" style="109" customWidth="1"/>
    <col min="7" max="7" width="5.875" style="110" bestFit="1" customWidth="1"/>
    <col min="8" max="8" width="5.75" style="109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6" style="235" customWidth="1"/>
    <col min="23" max="28" width="5.625" style="94" customWidth="1"/>
    <col min="29" max="16384" width="9" style="12"/>
  </cols>
  <sheetData>
    <row r="1" spans="1:28" s="2" customFormat="1" ht="21" customHeight="1">
      <c r="A1" s="861" t="s">
        <v>337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284"/>
      <c r="X1" s="284"/>
      <c r="Y1" s="284"/>
      <c r="Z1" s="284"/>
      <c r="AA1" s="284"/>
      <c r="AB1" s="284"/>
    </row>
    <row r="2" spans="1:28" s="2" customFormat="1" ht="2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284"/>
      <c r="X2" s="284"/>
      <c r="Y2" s="284"/>
      <c r="Z2" s="284"/>
      <c r="AA2" s="284"/>
      <c r="AB2" s="284"/>
    </row>
    <row r="3" spans="1:28" s="2" customFormat="1" ht="21">
      <c r="A3" s="861" t="s">
        <v>2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284"/>
      <c r="X3" s="284"/>
      <c r="Y3" s="284"/>
      <c r="Z3" s="284"/>
      <c r="AA3" s="284"/>
      <c r="AB3" s="284"/>
    </row>
    <row r="4" spans="1:28" s="4" customFormat="1" ht="21">
      <c r="A4" s="922" t="s">
        <v>339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  <c r="R4" s="922"/>
      <c r="S4" s="922"/>
      <c r="T4" s="922"/>
      <c r="U4" s="922"/>
      <c r="V4" s="922"/>
      <c r="W4" s="665"/>
      <c r="X4" s="665"/>
      <c r="Y4" s="665"/>
      <c r="Z4" s="665"/>
      <c r="AA4" s="665"/>
      <c r="AB4" s="665"/>
    </row>
    <row r="5" spans="1:28" ht="21" customHeight="1">
      <c r="A5" s="923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13</v>
      </c>
      <c r="S5" s="857"/>
      <c r="T5" s="858" t="s">
        <v>282</v>
      </c>
      <c r="U5" s="858"/>
      <c r="V5" s="346" t="s">
        <v>6</v>
      </c>
    </row>
    <row r="6" spans="1:28" ht="21" customHeight="1">
      <c r="A6" s="924"/>
      <c r="B6" s="350" t="s">
        <v>15</v>
      </c>
      <c r="C6" s="926"/>
      <c r="D6" s="351" t="s">
        <v>16</v>
      </c>
      <c r="E6" s="352" t="s">
        <v>17</v>
      </c>
      <c r="F6" s="351" t="s">
        <v>16</v>
      </c>
      <c r="G6" s="352" t="s">
        <v>17</v>
      </c>
      <c r="H6" s="351" t="s">
        <v>16</v>
      </c>
      <c r="I6" s="352" t="s">
        <v>17</v>
      </c>
      <c r="J6" s="351" t="s">
        <v>16</v>
      </c>
      <c r="K6" s="352" t="s">
        <v>17</v>
      </c>
      <c r="L6" s="351" t="s">
        <v>16</v>
      </c>
      <c r="M6" s="352" t="s">
        <v>17</v>
      </c>
      <c r="N6" s="351" t="s">
        <v>16</v>
      </c>
      <c r="O6" s="352" t="s">
        <v>17</v>
      </c>
      <c r="P6" s="351" t="s">
        <v>16</v>
      </c>
      <c r="Q6" s="352" t="s">
        <v>17</v>
      </c>
      <c r="R6" s="351" t="s">
        <v>16</v>
      </c>
      <c r="S6" s="352" t="s">
        <v>17</v>
      </c>
      <c r="T6" s="354" t="s">
        <v>300</v>
      </c>
      <c r="U6" s="355" t="s">
        <v>343</v>
      </c>
      <c r="V6" s="356" t="s">
        <v>18</v>
      </c>
    </row>
    <row r="7" spans="1:28" s="66" customFormat="1" ht="23.1" customHeight="1">
      <c r="A7" s="362"/>
      <c r="B7" s="363"/>
      <c r="C7" s="364" t="s">
        <v>21</v>
      </c>
      <c r="D7" s="365">
        <v>50.04</v>
      </c>
      <c r="E7" s="366">
        <v>45.68</v>
      </c>
      <c r="F7" s="365">
        <v>52.22</v>
      </c>
      <c r="G7" s="366">
        <v>44.22</v>
      </c>
      <c r="H7" s="365">
        <v>38.369999999999997</v>
      </c>
      <c r="I7" s="366">
        <v>36.99</v>
      </c>
      <c r="J7" s="367">
        <v>52.4</v>
      </c>
      <c r="K7" s="368">
        <v>35.770000000000003</v>
      </c>
      <c r="L7" s="365">
        <v>40.82</v>
      </c>
      <c r="M7" s="366">
        <v>37.46</v>
      </c>
      <c r="N7" s="365">
        <v>58.87</v>
      </c>
      <c r="O7" s="366">
        <v>54.84</v>
      </c>
      <c r="P7" s="365">
        <v>46.75</v>
      </c>
      <c r="Q7" s="366">
        <v>52.27</v>
      </c>
      <c r="R7" s="365">
        <v>55.38</v>
      </c>
      <c r="S7" s="366">
        <v>53.85</v>
      </c>
      <c r="T7" s="367">
        <v>49.36</v>
      </c>
      <c r="U7" s="368">
        <f>SUM(E7+G7+I7+K7+M7+O7+Q7+S7)/8</f>
        <v>45.135000000000005</v>
      </c>
      <c r="V7" s="369">
        <f>U7-T7</f>
        <v>-4.2249999999999943</v>
      </c>
      <c r="W7" s="94"/>
      <c r="X7" s="94"/>
      <c r="Y7" s="94"/>
      <c r="Z7" s="94"/>
      <c r="AA7" s="94"/>
      <c r="AB7" s="94"/>
    </row>
    <row r="8" spans="1:28" s="75" customFormat="1" ht="23.1" customHeight="1">
      <c r="A8" s="132"/>
      <c r="B8" s="376"/>
      <c r="C8" s="377" t="s">
        <v>20</v>
      </c>
      <c r="D8" s="34">
        <v>49.51</v>
      </c>
      <c r="E8" s="35">
        <v>44.01</v>
      </c>
      <c r="F8" s="34">
        <v>51.08</v>
      </c>
      <c r="G8" s="35">
        <v>42.57</v>
      </c>
      <c r="H8" s="34">
        <v>37.119999999999997</v>
      </c>
      <c r="I8" s="35">
        <v>34.03</v>
      </c>
      <c r="J8" s="34">
        <v>51.69</v>
      </c>
      <c r="K8" s="35">
        <v>33.83</v>
      </c>
      <c r="L8" s="34">
        <v>40.450000000000003</v>
      </c>
      <c r="M8" s="35">
        <v>36.090000000000003</v>
      </c>
      <c r="N8" s="34">
        <v>58.17</v>
      </c>
      <c r="O8" s="35">
        <v>53.38</v>
      </c>
      <c r="P8" s="378">
        <v>46.2</v>
      </c>
      <c r="Q8" s="321">
        <v>50.7</v>
      </c>
      <c r="R8" s="34">
        <v>54.45</v>
      </c>
      <c r="S8" s="321">
        <v>52.2</v>
      </c>
      <c r="T8" s="378">
        <v>48.58</v>
      </c>
      <c r="U8" s="321">
        <f>SUM(E8+G8+I8+K8+M8+O8+Q8+S8)/8</f>
        <v>43.35125</v>
      </c>
      <c r="V8" s="373">
        <f t="shared" ref="V8:V9" si="0">U8-T8</f>
        <v>-5.228749999999998</v>
      </c>
      <c r="W8" s="94"/>
      <c r="X8" s="94"/>
      <c r="Y8" s="94"/>
      <c r="Z8" s="94"/>
      <c r="AA8" s="94"/>
      <c r="AB8" s="94"/>
    </row>
    <row r="9" spans="1:28" s="83" customFormat="1" ht="23.1" customHeight="1">
      <c r="A9" s="382"/>
      <c r="B9" s="383"/>
      <c r="C9" s="384" t="s">
        <v>22</v>
      </c>
      <c r="D9" s="385">
        <v>55.01</v>
      </c>
      <c r="E9" s="386">
        <v>47.37</v>
      </c>
      <c r="F9" s="385">
        <v>56.2</v>
      </c>
      <c r="G9" s="386">
        <v>45.44</v>
      </c>
      <c r="H9" s="385">
        <v>41.2</v>
      </c>
      <c r="I9" s="386">
        <v>37.53</v>
      </c>
      <c r="J9" s="385">
        <v>59.96</v>
      </c>
      <c r="K9" s="386">
        <v>37.15</v>
      </c>
      <c r="L9" s="385">
        <v>44.48</v>
      </c>
      <c r="M9" s="386">
        <v>38.81</v>
      </c>
      <c r="N9" s="385">
        <v>63.07</v>
      </c>
      <c r="O9" s="386">
        <v>56.33</v>
      </c>
      <c r="P9" s="385">
        <v>51.8</v>
      </c>
      <c r="Q9" s="386">
        <v>54.41</v>
      </c>
      <c r="R9" s="385">
        <v>60.81</v>
      </c>
      <c r="S9" s="386">
        <v>58.77</v>
      </c>
      <c r="T9" s="385">
        <v>54.07</v>
      </c>
      <c r="U9" s="386">
        <f>SUM(E9+G9+I9+K9+M9+O9+Q9+S9)/8</f>
        <v>46.976249999999993</v>
      </c>
      <c r="V9" s="387">
        <f t="shared" si="0"/>
        <v>-7.0937500000000071</v>
      </c>
      <c r="W9" s="94"/>
      <c r="X9" s="94"/>
      <c r="Y9" s="94"/>
      <c r="Z9" s="94"/>
      <c r="AA9" s="94"/>
      <c r="AB9" s="94"/>
    </row>
    <row r="10" spans="1:28" s="94" customFormat="1" ht="23.1" customHeight="1">
      <c r="A10" s="388">
        <v>1</v>
      </c>
      <c r="B10" s="389"/>
      <c r="C10" s="390" t="s">
        <v>347</v>
      </c>
      <c r="D10" s="391">
        <v>56.213571428571427</v>
      </c>
      <c r="E10" s="392">
        <v>46.615000000000002</v>
      </c>
      <c r="F10" s="391">
        <v>55.794999999999995</v>
      </c>
      <c r="G10" s="392">
        <v>43.992142857142859</v>
      </c>
      <c r="H10" s="391">
        <v>42.978571428571421</v>
      </c>
      <c r="I10" s="392">
        <v>34.371428571428574</v>
      </c>
      <c r="J10" s="391">
        <v>65.386428571428567</v>
      </c>
      <c r="K10" s="392">
        <v>37.494285714285716</v>
      </c>
      <c r="L10" s="391">
        <v>43.330714285714286</v>
      </c>
      <c r="M10" s="392">
        <v>38.881428571428572</v>
      </c>
      <c r="N10" s="391">
        <v>62.669285714285721</v>
      </c>
      <c r="O10" s="392">
        <v>57.195714285714288</v>
      </c>
      <c r="P10" s="391">
        <v>51.046428571428571</v>
      </c>
      <c r="Q10" s="392">
        <v>54.114999999999995</v>
      </c>
      <c r="R10" s="391">
        <v>63.530714285714289</v>
      </c>
      <c r="S10" s="392">
        <v>59.676428571428573</v>
      </c>
      <c r="T10" s="391">
        <v>55.11883928571428</v>
      </c>
      <c r="U10" s="392">
        <v>46.542678571428567</v>
      </c>
      <c r="V10" s="393">
        <v>-8.576160714285713</v>
      </c>
    </row>
    <row r="11" spans="1:28" s="94" customFormat="1" ht="23.1" customHeight="1">
      <c r="A11" s="395">
        <v>2</v>
      </c>
      <c r="B11" s="396"/>
      <c r="C11" s="397" t="s">
        <v>348</v>
      </c>
      <c r="D11" s="398">
        <v>49.114545454545457</v>
      </c>
      <c r="E11" s="399">
        <v>44.764545454545448</v>
      </c>
      <c r="F11" s="398">
        <v>50.421818181818182</v>
      </c>
      <c r="G11" s="399">
        <v>44.131818181818183</v>
      </c>
      <c r="H11" s="398">
        <v>32.019090909090906</v>
      </c>
      <c r="I11" s="399">
        <v>36.187272727272727</v>
      </c>
      <c r="J11" s="398">
        <v>55.036363636363632</v>
      </c>
      <c r="K11" s="399">
        <v>36.983636363636357</v>
      </c>
      <c r="L11" s="398">
        <v>39.25363636363636</v>
      </c>
      <c r="M11" s="399">
        <v>38.031818181818181</v>
      </c>
      <c r="N11" s="398">
        <v>62.831818181818178</v>
      </c>
      <c r="O11" s="399">
        <v>56.93272727272727</v>
      </c>
      <c r="P11" s="398">
        <v>44.799090909090914</v>
      </c>
      <c r="Q11" s="399">
        <v>52.235454545454537</v>
      </c>
      <c r="R11" s="398">
        <v>54.137272727272723</v>
      </c>
      <c r="S11" s="399">
        <v>59.97</v>
      </c>
      <c r="T11" s="398">
        <v>48.451704545454547</v>
      </c>
      <c r="U11" s="399">
        <v>46.154659090909092</v>
      </c>
      <c r="V11" s="400">
        <v>-2.2970454545454544</v>
      </c>
    </row>
    <row r="12" spans="1:28" s="94" customFormat="1" ht="23.1" customHeight="1">
      <c r="A12" s="401">
        <v>3</v>
      </c>
      <c r="B12" s="402"/>
      <c r="C12" s="403" t="s">
        <v>349</v>
      </c>
      <c r="D12" s="404">
        <v>46.955454545454558</v>
      </c>
      <c r="E12" s="405">
        <v>46.421818181818189</v>
      </c>
      <c r="F12" s="404">
        <v>50.25272727272727</v>
      </c>
      <c r="G12" s="405">
        <v>44.170909090909099</v>
      </c>
      <c r="H12" s="404">
        <v>32.011818181818178</v>
      </c>
      <c r="I12" s="405">
        <v>33.472727272727269</v>
      </c>
      <c r="J12" s="404">
        <v>51.969090909090909</v>
      </c>
      <c r="K12" s="405">
        <v>35.561818181818175</v>
      </c>
      <c r="L12" s="404">
        <v>39.578181818181818</v>
      </c>
      <c r="M12" s="405">
        <v>38.203636363636363</v>
      </c>
      <c r="N12" s="404">
        <v>61.085454545454553</v>
      </c>
      <c r="O12" s="405">
        <v>57.076363636363631</v>
      </c>
      <c r="P12" s="404">
        <v>48.086363636363629</v>
      </c>
      <c r="Q12" s="405">
        <v>52.982727272727267</v>
      </c>
      <c r="R12" s="404">
        <v>56.857272727272722</v>
      </c>
      <c r="S12" s="405">
        <v>57.564545454545446</v>
      </c>
      <c r="T12" s="404">
        <v>48.349545454545456</v>
      </c>
      <c r="U12" s="405">
        <v>45.68181818181818</v>
      </c>
      <c r="V12" s="373">
        <v>-2.6677272727272765</v>
      </c>
    </row>
    <row r="13" spans="1:28" s="94" customFormat="1" ht="23.1" customHeight="1">
      <c r="A13" s="395">
        <v>4</v>
      </c>
      <c r="B13" s="396"/>
      <c r="C13" s="397" t="s">
        <v>350</v>
      </c>
      <c r="D13" s="398">
        <v>53.715000000000003</v>
      </c>
      <c r="E13" s="399">
        <v>44.965833333333329</v>
      </c>
      <c r="F13" s="398">
        <v>54.435000000000002</v>
      </c>
      <c r="G13" s="399">
        <v>43.025000000000006</v>
      </c>
      <c r="H13" s="398">
        <v>42.273333333333333</v>
      </c>
      <c r="I13" s="399">
        <v>36.851666666666667</v>
      </c>
      <c r="J13" s="398">
        <v>59.049166666666672</v>
      </c>
      <c r="K13" s="399">
        <v>35.376666666666665</v>
      </c>
      <c r="L13" s="398">
        <v>40.105833333333329</v>
      </c>
      <c r="M13" s="399">
        <v>36.648333333333333</v>
      </c>
      <c r="N13" s="398">
        <v>59.644166666666671</v>
      </c>
      <c r="O13" s="399">
        <v>55.388333333333328</v>
      </c>
      <c r="P13" s="398">
        <v>52.399999999999984</v>
      </c>
      <c r="Q13" s="399">
        <v>54.445</v>
      </c>
      <c r="R13" s="398">
        <v>59.032500000000006</v>
      </c>
      <c r="S13" s="399">
        <v>57.620833333333337</v>
      </c>
      <c r="T13" s="398">
        <v>52.581875000000004</v>
      </c>
      <c r="U13" s="399">
        <v>45.540208333333339</v>
      </c>
      <c r="V13" s="406">
        <v>-7.0416666666666643</v>
      </c>
    </row>
    <row r="14" spans="1:28" s="94" customFormat="1" ht="23.1" customHeight="1">
      <c r="A14" s="401">
        <v>5</v>
      </c>
      <c r="B14" s="407"/>
      <c r="C14" s="403" t="s">
        <v>351</v>
      </c>
      <c r="D14" s="404">
        <v>49.680666666666674</v>
      </c>
      <c r="E14" s="405">
        <v>46.476000000000006</v>
      </c>
      <c r="F14" s="404">
        <v>51.649333333333331</v>
      </c>
      <c r="G14" s="405">
        <v>45.093333333333341</v>
      </c>
      <c r="H14" s="404">
        <v>31.965999999999998</v>
      </c>
      <c r="I14" s="405">
        <v>34.707333333333331</v>
      </c>
      <c r="J14" s="404">
        <v>51.513333333333328</v>
      </c>
      <c r="K14" s="405">
        <v>33.879333333333335</v>
      </c>
      <c r="L14" s="404">
        <v>38.981333333333332</v>
      </c>
      <c r="M14" s="405">
        <v>36.792666666666669</v>
      </c>
      <c r="N14" s="404">
        <v>58.931999999999995</v>
      </c>
      <c r="O14" s="405">
        <v>54.797333333333334</v>
      </c>
      <c r="P14" s="404">
        <v>47.722000000000001</v>
      </c>
      <c r="Q14" s="405">
        <v>52.642000000000003</v>
      </c>
      <c r="R14" s="404">
        <v>55.581333333333333</v>
      </c>
      <c r="S14" s="405">
        <v>58.171999999999997</v>
      </c>
      <c r="T14" s="404">
        <v>48.253250000000008</v>
      </c>
      <c r="U14" s="405">
        <v>45.32</v>
      </c>
      <c r="V14" s="373">
        <v>-2.9332500000000081</v>
      </c>
    </row>
    <row r="15" spans="1:28" s="94" customFormat="1" ht="23.1" customHeight="1">
      <c r="A15" s="395">
        <v>6</v>
      </c>
      <c r="B15" s="396"/>
      <c r="C15" s="397" t="s">
        <v>352</v>
      </c>
      <c r="D15" s="398">
        <v>55.48416666666666</v>
      </c>
      <c r="E15" s="399">
        <v>44.956666666666671</v>
      </c>
      <c r="F15" s="398">
        <v>54.824166666666677</v>
      </c>
      <c r="G15" s="399">
        <v>43.620000000000005</v>
      </c>
      <c r="H15" s="398">
        <v>33.18333333333333</v>
      </c>
      <c r="I15" s="399">
        <v>34.226666666666667</v>
      </c>
      <c r="J15" s="398">
        <v>57.93333333333333</v>
      </c>
      <c r="K15" s="399">
        <v>33.120833333333337</v>
      </c>
      <c r="L15" s="398">
        <v>45.145833333333336</v>
      </c>
      <c r="M15" s="399">
        <v>37.575833333333343</v>
      </c>
      <c r="N15" s="398">
        <v>67.11</v>
      </c>
      <c r="O15" s="399">
        <v>53.686666666666667</v>
      </c>
      <c r="P15" s="398">
        <v>50.362500000000004</v>
      </c>
      <c r="Q15" s="399">
        <v>51.202500000000008</v>
      </c>
      <c r="R15" s="398">
        <v>62.041666666666664</v>
      </c>
      <c r="S15" s="399">
        <v>60.237500000000004</v>
      </c>
      <c r="T15" s="398">
        <v>53.260625000000005</v>
      </c>
      <c r="U15" s="399">
        <v>44.828333333333326</v>
      </c>
      <c r="V15" s="406">
        <v>-8.4322916666666785</v>
      </c>
    </row>
    <row r="16" spans="1:28" s="94" customFormat="1" ht="23.1" customHeight="1">
      <c r="A16" s="401">
        <v>7</v>
      </c>
      <c r="B16" s="402"/>
      <c r="C16" s="403" t="s">
        <v>353</v>
      </c>
      <c r="D16" s="404">
        <v>50.394000000000005</v>
      </c>
      <c r="E16" s="405">
        <v>42.902666666666669</v>
      </c>
      <c r="F16" s="404">
        <v>54.670666666666669</v>
      </c>
      <c r="G16" s="405">
        <v>43.231333333333346</v>
      </c>
      <c r="H16" s="404">
        <v>37.07266666666667</v>
      </c>
      <c r="I16" s="405">
        <v>33.280666666666669</v>
      </c>
      <c r="J16" s="404">
        <v>61.204000000000001</v>
      </c>
      <c r="K16" s="405">
        <v>33.609333333333339</v>
      </c>
      <c r="L16" s="404">
        <v>41.346666666666664</v>
      </c>
      <c r="M16" s="405">
        <v>36.479333333333329</v>
      </c>
      <c r="N16" s="404">
        <v>60.998000000000005</v>
      </c>
      <c r="O16" s="405">
        <v>53.929333333333332</v>
      </c>
      <c r="P16" s="404">
        <v>47.997333333333337</v>
      </c>
      <c r="Q16" s="405">
        <v>50.81666666666667</v>
      </c>
      <c r="R16" s="404">
        <v>56.187333333333335</v>
      </c>
      <c r="S16" s="405">
        <v>56.660000000000004</v>
      </c>
      <c r="T16" s="404">
        <v>51.23383333333333</v>
      </c>
      <c r="U16" s="405">
        <v>43.863666666666674</v>
      </c>
      <c r="V16" s="373">
        <v>-7.3701666666666554</v>
      </c>
    </row>
    <row r="17" spans="1:32" s="94" customFormat="1" ht="23.1" customHeight="1">
      <c r="A17" s="395">
        <v>8</v>
      </c>
      <c r="B17" s="396"/>
      <c r="C17" s="397" t="s">
        <v>354</v>
      </c>
      <c r="D17" s="398">
        <v>55.719166666666666</v>
      </c>
      <c r="E17" s="399">
        <v>43.818333333333328</v>
      </c>
      <c r="F17" s="398">
        <v>55.743333333333332</v>
      </c>
      <c r="G17" s="399">
        <v>41.230833333333329</v>
      </c>
      <c r="H17" s="398">
        <v>46.925833333333344</v>
      </c>
      <c r="I17" s="399">
        <v>32.1175</v>
      </c>
      <c r="J17" s="398">
        <v>58.272500000000001</v>
      </c>
      <c r="K17" s="399">
        <v>31.452500000000001</v>
      </c>
      <c r="L17" s="398">
        <v>44.701666666666675</v>
      </c>
      <c r="M17" s="399">
        <v>36.721666666666671</v>
      </c>
      <c r="N17" s="398">
        <v>65.584999999999994</v>
      </c>
      <c r="O17" s="399">
        <v>53.841666666666676</v>
      </c>
      <c r="P17" s="398">
        <v>57.644999999999989</v>
      </c>
      <c r="Q17" s="399">
        <v>53.045000000000009</v>
      </c>
      <c r="R17" s="398">
        <v>62.950833333333321</v>
      </c>
      <c r="S17" s="399">
        <v>57.894166666666656</v>
      </c>
      <c r="T17" s="398">
        <v>55.942916666666669</v>
      </c>
      <c r="U17" s="399">
        <v>43.765208333333327</v>
      </c>
      <c r="V17" s="406">
        <v>-12.177708333333342</v>
      </c>
    </row>
    <row r="18" spans="1:32" s="94" customFormat="1" ht="23.1" customHeight="1">
      <c r="A18" s="401">
        <v>9</v>
      </c>
      <c r="B18" s="407"/>
      <c r="C18" s="403" t="s">
        <v>355</v>
      </c>
      <c r="D18" s="404">
        <v>58.791999999999994</v>
      </c>
      <c r="E18" s="405">
        <v>44.292999999999999</v>
      </c>
      <c r="F18" s="404">
        <v>61.349000000000004</v>
      </c>
      <c r="G18" s="405">
        <v>43.232999999999997</v>
      </c>
      <c r="H18" s="404">
        <v>46.083999999999996</v>
      </c>
      <c r="I18" s="405">
        <v>34.097999999999999</v>
      </c>
      <c r="J18" s="404">
        <v>62.055999999999997</v>
      </c>
      <c r="K18" s="405">
        <v>33.021000000000001</v>
      </c>
      <c r="L18" s="404">
        <v>46.817999999999998</v>
      </c>
      <c r="M18" s="405">
        <v>34.475000000000001</v>
      </c>
      <c r="N18" s="404">
        <v>64.655999999999992</v>
      </c>
      <c r="O18" s="405">
        <v>53.647000000000006</v>
      </c>
      <c r="P18" s="404">
        <v>55.727999999999994</v>
      </c>
      <c r="Q18" s="405">
        <v>50.515000000000001</v>
      </c>
      <c r="R18" s="404">
        <v>60.481000000000009</v>
      </c>
      <c r="S18" s="405">
        <v>56.354999999999997</v>
      </c>
      <c r="T18" s="404">
        <v>56.995500000000007</v>
      </c>
      <c r="U18" s="405">
        <v>43.704625</v>
      </c>
      <c r="V18" s="373">
        <v>-13.290875000000007</v>
      </c>
    </row>
    <row r="19" spans="1:32" s="94" customFormat="1" ht="25.5" customHeight="1">
      <c r="A19" s="408">
        <v>10</v>
      </c>
      <c r="B19" s="409"/>
      <c r="C19" s="410" t="s">
        <v>356</v>
      </c>
      <c r="D19" s="411">
        <v>52.795833333333327</v>
      </c>
      <c r="E19" s="412">
        <v>41.613333333333337</v>
      </c>
      <c r="F19" s="411">
        <v>52.615833333333335</v>
      </c>
      <c r="G19" s="412">
        <v>40.604999999999997</v>
      </c>
      <c r="H19" s="411">
        <v>35.576666666666675</v>
      </c>
      <c r="I19" s="412">
        <v>31.742499999999996</v>
      </c>
      <c r="J19" s="411">
        <v>61.057500000000005</v>
      </c>
      <c r="K19" s="412">
        <v>31.010833333333338</v>
      </c>
      <c r="L19" s="411">
        <v>41.195</v>
      </c>
      <c r="M19" s="412">
        <v>33.375</v>
      </c>
      <c r="N19" s="411">
        <v>59.820833333333326</v>
      </c>
      <c r="O19" s="412">
        <v>51.411666666666669</v>
      </c>
      <c r="P19" s="411">
        <v>49.465833333333336</v>
      </c>
      <c r="Q19" s="412">
        <v>50.777499999999996</v>
      </c>
      <c r="R19" s="411">
        <v>59.225833333333327</v>
      </c>
      <c r="S19" s="412">
        <v>52.614999999999988</v>
      </c>
      <c r="T19" s="411">
        <v>51.469166666666666</v>
      </c>
      <c r="U19" s="412">
        <v>41.643854166666664</v>
      </c>
      <c r="V19" s="413">
        <v>-9.8253125000000026</v>
      </c>
    </row>
    <row r="20" spans="1:32" s="94" customFormat="1" ht="21" customHeight="1">
      <c r="A20" s="414"/>
      <c r="B20" s="415"/>
      <c r="C20" s="414"/>
      <c r="D20" s="416"/>
      <c r="E20" s="417"/>
      <c r="F20" s="416"/>
      <c r="G20" s="417"/>
      <c r="H20" s="416"/>
      <c r="I20" s="417"/>
      <c r="J20" s="416"/>
      <c r="K20" s="417"/>
      <c r="L20" s="416"/>
      <c r="M20" s="417"/>
      <c r="N20" s="416"/>
      <c r="O20" s="417"/>
      <c r="P20" s="416"/>
      <c r="Q20" s="417"/>
      <c r="R20" s="416"/>
      <c r="S20" s="417"/>
      <c r="T20" s="416"/>
      <c r="U20" s="417"/>
      <c r="V20" s="418"/>
    </row>
    <row r="21" spans="1:32" s="235" customFormat="1" ht="22.5" customHeight="1">
      <c r="A21" s="419"/>
      <c r="B21" s="420"/>
      <c r="C21" s="421" t="s">
        <v>357</v>
      </c>
      <c r="D21" s="422">
        <v>53.91</v>
      </c>
      <c r="E21" s="423">
        <v>53.63</v>
      </c>
      <c r="F21" s="422">
        <v>57.02</v>
      </c>
      <c r="G21" s="423">
        <v>51.06</v>
      </c>
      <c r="H21" s="422">
        <v>43.58</v>
      </c>
      <c r="I21" s="423">
        <v>47.34</v>
      </c>
      <c r="J21" s="422">
        <v>58.71</v>
      </c>
      <c r="K21" s="423">
        <v>44.62</v>
      </c>
      <c r="L21" s="422">
        <v>44.2</v>
      </c>
      <c r="M21" s="423">
        <v>43.81</v>
      </c>
      <c r="N21" s="422">
        <v>63.56</v>
      </c>
      <c r="O21" s="423">
        <v>59.85</v>
      </c>
      <c r="P21" s="422">
        <v>50.37</v>
      </c>
      <c r="Q21" s="423">
        <v>58.31</v>
      </c>
      <c r="R21" s="422">
        <v>61.64</v>
      </c>
      <c r="S21" s="423">
        <v>62.9</v>
      </c>
      <c r="T21" s="422">
        <v>54.12</v>
      </c>
      <c r="U21" s="423">
        <v>52.69</v>
      </c>
      <c r="V21" s="424">
        <f>U21-T21</f>
        <v>-1.4299999999999997</v>
      </c>
      <c r="W21" s="94"/>
      <c r="X21" s="94"/>
      <c r="Y21" s="94"/>
      <c r="Z21" s="94"/>
      <c r="AA21" s="94"/>
      <c r="AB21" s="94"/>
      <c r="AC21" s="12"/>
      <c r="AD21" s="12"/>
      <c r="AE21" s="12"/>
      <c r="AF21" s="12"/>
    </row>
    <row r="22" spans="1:32">
      <c r="T22" s="426"/>
    </row>
    <row r="23" spans="1:32">
      <c r="T23" s="426"/>
    </row>
    <row r="24" spans="1:32">
      <c r="T24" s="426"/>
    </row>
    <row r="25" spans="1:32" s="235" customFormat="1">
      <c r="A25" s="109"/>
      <c r="B25" s="108"/>
      <c r="C25" s="12"/>
      <c r="D25" s="109"/>
      <c r="E25" s="110"/>
      <c r="F25" s="109"/>
      <c r="G25" s="110"/>
      <c r="H25" s="109"/>
      <c r="I25" s="110"/>
      <c r="J25" s="109"/>
      <c r="K25" s="110"/>
      <c r="L25" s="109"/>
      <c r="M25" s="110"/>
      <c r="N25" s="109"/>
      <c r="O25" s="110"/>
      <c r="P25" s="109"/>
      <c r="Q25" s="110"/>
      <c r="R25" s="109"/>
      <c r="S25" s="110"/>
      <c r="T25" s="426"/>
      <c r="U25" s="110"/>
      <c r="W25" s="94"/>
      <c r="X25" s="94"/>
      <c r="Y25" s="94"/>
      <c r="Z25" s="94"/>
      <c r="AA25" s="94"/>
      <c r="AB25" s="94"/>
      <c r="AC25" s="12"/>
      <c r="AD25" s="12"/>
      <c r="AE25" s="12"/>
      <c r="AF25" s="12"/>
    </row>
    <row r="26" spans="1:32">
      <c r="T26" s="426"/>
    </row>
    <row r="27" spans="1:32">
      <c r="T27" s="426"/>
    </row>
    <row r="28" spans="1:32">
      <c r="T28" s="426"/>
    </row>
    <row r="29" spans="1:32">
      <c r="T29" s="426"/>
    </row>
    <row r="30" spans="1:32">
      <c r="T30" s="426"/>
    </row>
    <row r="31" spans="1:32" s="292" customFormat="1">
      <c r="A31" s="109"/>
      <c r="B31" s="108"/>
      <c r="C31" s="12"/>
      <c r="D31" s="109"/>
      <c r="E31" s="110"/>
      <c r="F31" s="109"/>
      <c r="G31" s="110"/>
      <c r="H31" s="109"/>
      <c r="I31" s="110"/>
      <c r="J31" s="109"/>
      <c r="K31" s="110"/>
      <c r="L31" s="109"/>
      <c r="M31" s="110"/>
      <c r="N31" s="109"/>
      <c r="O31" s="110"/>
      <c r="P31" s="109"/>
      <c r="Q31" s="110"/>
      <c r="R31" s="109"/>
      <c r="S31" s="110"/>
      <c r="T31" s="426"/>
      <c r="U31" s="110"/>
      <c r="V31" s="235"/>
      <c r="W31" s="94"/>
      <c r="X31" s="94"/>
      <c r="Y31" s="94"/>
      <c r="Z31" s="94"/>
      <c r="AA31" s="94"/>
      <c r="AB31" s="94"/>
      <c r="AC31" s="12"/>
      <c r="AD31" s="12"/>
      <c r="AE31" s="12"/>
      <c r="AF31" s="12"/>
    </row>
    <row r="32" spans="1:32" s="292" customFormat="1">
      <c r="A32" s="109"/>
      <c r="B32" s="108"/>
      <c r="C32" s="12"/>
      <c r="D32" s="109"/>
      <c r="E32" s="110"/>
      <c r="F32" s="109"/>
      <c r="G32" s="110"/>
      <c r="H32" s="109"/>
      <c r="I32" s="110"/>
      <c r="J32" s="109"/>
      <c r="K32" s="110"/>
      <c r="L32" s="109"/>
      <c r="M32" s="110"/>
      <c r="N32" s="109"/>
      <c r="O32" s="110"/>
      <c r="P32" s="109"/>
      <c r="Q32" s="110"/>
      <c r="R32" s="109"/>
      <c r="S32" s="110"/>
      <c r="T32" s="426"/>
      <c r="U32" s="110"/>
      <c r="V32" s="235"/>
      <c r="W32" s="94"/>
      <c r="X32" s="94"/>
      <c r="Y32" s="94"/>
      <c r="Z32" s="94"/>
      <c r="AA32" s="94"/>
      <c r="AB32" s="94"/>
      <c r="AC32" s="12"/>
      <c r="AD32" s="12"/>
      <c r="AE32" s="12"/>
      <c r="AF32" s="12"/>
    </row>
    <row r="33" spans="1:32" s="292" customFormat="1">
      <c r="A33" s="109"/>
      <c r="B33" s="108"/>
      <c r="C33" s="12"/>
      <c r="D33" s="109"/>
      <c r="E33" s="110"/>
      <c r="F33" s="109"/>
      <c r="G33" s="110"/>
      <c r="H33" s="109"/>
      <c r="I33" s="110"/>
      <c r="J33" s="109"/>
      <c r="K33" s="110"/>
      <c r="L33" s="109"/>
      <c r="M33" s="110"/>
      <c r="N33" s="109"/>
      <c r="O33" s="110"/>
      <c r="P33" s="109"/>
      <c r="Q33" s="110"/>
      <c r="R33" s="109"/>
      <c r="S33" s="110"/>
      <c r="T33" s="426"/>
      <c r="U33" s="110"/>
      <c r="V33" s="235"/>
      <c r="W33" s="94"/>
      <c r="X33" s="94"/>
      <c r="Y33" s="94"/>
      <c r="Z33" s="94"/>
      <c r="AA33" s="94"/>
      <c r="AB33" s="94"/>
      <c r="AC33" s="12"/>
      <c r="AD33" s="12"/>
      <c r="AE33" s="12"/>
      <c r="AF33" s="12"/>
    </row>
    <row r="34" spans="1:32" s="292" customFormat="1">
      <c r="A34" s="109"/>
      <c r="B34" s="108"/>
      <c r="C34" s="12"/>
      <c r="D34" s="109"/>
      <c r="E34" s="110"/>
      <c r="F34" s="109"/>
      <c r="G34" s="110"/>
      <c r="H34" s="109"/>
      <c r="I34" s="110"/>
      <c r="J34" s="109"/>
      <c r="K34" s="110"/>
      <c r="L34" s="109"/>
      <c r="M34" s="110"/>
      <c r="N34" s="109"/>
      <c r="O34" s="110"/>
      <c r="P34" s="109"/>
      <c r="Q34" s="110"/>
      <c r="R34" s="109"/>
      <c r="S34" s="110"/>
      <c r="U34" s="110"/>
      <c r="V34" s="235"/>
      <c r="W34" s="94"/>
      <c r="X34" s="94"/>
      <c r="Y34" s="94"/>
      <c r="Z34" s="94"/>
      <c r="AA34" s="94"/>
      <c r="AB34" s="94"/>
      <c r="AC34" s="12"/>
      <c r="AD34" s="12"/>
      <c r="AE34" s="12"/>
      <c r="AF34" s="12"/>
    </row>
    <row r="35" spans="1:32" s="292" customFormat="1">
      <c r="A35" s="109"/>
      <c r="B35" s="108"/>
      <c r="C35" s="12"/>
      <c r="D35" s="109"/>
      <c r="E35" s="110"/>
      <c r="F35" s="109"/>
      <c r="G35" s="110"/>
      <c r="H35" s="109"/>
      <c r="I35" s="110"/>
      <c r="J35" s="109"/>
      <c r="K35" s="110"/>
      <c r="L35" s="109"/>
      <c r="M35" s="110"/>
      <c r="N35" s="109"/>
      <c r="O35" s="110"/>
      <c r="P35" s="109"/>
      <c r="Q35" s="110"/>
      <c r="R35" s="109"/>
      <c r="S35" s="110"/>
      <c r="U35" s="110"/>
      <c r="V35" s="235"/>
      <c r="W35" s="94"/>
      <c r="X35" s="94"/>
      <c r="Y35" s="94"/>
      <c r="Z35" s="94"/>
      <c r="AA35" s="94"/>
      <c r="AB35" s="94"/>
      <c r="AC35" s="12"/>
      <c r="AD35" s="12"/>
      <c r="AE35" s="12"/>
      <c r="AF35" s="12"/>
    </row>
    <row r="36" spans="1:32" s="292" customFormat="1">
      <c r="A36" s="109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U36" s="110"/>
      <c r="V36" s="235"/>
      <c r="W36" s="94"/>
      <c r="X36" s="94"/>
      <c r="Y36" s="94"/>
      <c r="Z36" s="94"/>
      <c r="AA36" s="94"/>
      <c r="AB36" s="94"/>
      <c r="AC36" s="12"/>
      <c r="AD36" s="12"/>
      <c r="AE36" s="12"/>
      <c r="AF36" s="12"/>
    </row>
    <row r="37" spans="1:32" s="292" customFormat="1">
      <c r="A37" s="109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U37" s="110"/>
      <c r="V37" s="235"/>
      <c r="W37" s="94"/>
      <c r="X37" s="94"/>
      <c r="Y37" s="94"/>
      <c r="Z37" s="94"/>
      <c r="AA37" s="94"/>
      <c r="AB37" s="94"/>
      <c r="AC37" s="12"/>
      <c r="AD37" s="12"/>
      <c r="AE37" s="12"/>
      <c r="AF37" s="12"/>
    </row>
    <row r="38" spans="1:32" s="292" customFormat="1">
      <c r="A38" s="109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U38" s="110"/>
      <c r="V38" s="235"/>
      <c r="W38" s="94"/>
      <c r="X38" s="94"/>
      <c r="Y38" s="94"/>
      <c r="Z38" s="94"/>
      <c r="AA38" s="94"/>
      <c r="AB38" s="94"/>
      <c r="AC38" s="12"/>
      <c r="AD38" s="12"/>
      <c r="AE38" s="12"/>
      <c r="AF38" s="12"/>
    </row>
  </sheetData>
  <mergeCells count="15">
    <mergeCell ref="A1:V1"/>
    <mergeCell ref="A2:V2"/>
    <mergeCell ref="A3:V3"/>
    <mergeCell ref="A4:V4"/>
    <mergeCell ref="A5:A6"/>
    <mergeCell ref="C5:C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78740157480314965" right="1.1811023622047245" top="1.0236220472440944" bottom="0.31496062992125984" header="0.31496062992125984" footer="0.31496062992125984"/>
  <pageSetup paperSize="9" scale="9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T221"/>
  <sheetViews>
    <sheetView topLeftCell="A158" zoomScaleNormal="100" workbookViewId="0">
      <selection sqref="A1:T206"/>
    </sheetView>
  </sheetViews>
  <sheetFormatPr defaultRowHeight="14.25"/>
  <cols>
    <col min="1" max="1" width="13.625" customWidth="1"/>
    <col min="2" max="2" width="5.75" customWidth="1"/>
    <col min="3" max="3" width="5.25" customWidth="1"/>
    <col min="4" max="4" width="5.5" customWidth="1"/>
    <col min="5" max="5" width="5.375" customWidth="1"/>
    <col min="6" max="6" width="5.625" customWidth="1"/>
    <col min="7" max="7" width="5.375" customWidth="1"/>
    <col min="8" max="8" width="5.625" customWidth="1"/>
    <col min="9" max="9" width="5.25" customWidth="1"/>
    <col min="10" max="10" width="5.75" customWidth="1"/>
    <col min="11" max="11" width="5.625" customWidth="1"/>
    <col min="12" max="16" width="5.5" customWidth="1"/>
    <col min="17" max="17" width="6.75" customWidth="1"/>
    <col min="18" max="19" width="6.625" customWidth="1"/>
    <col min="20" max="20" width="7.375" customWidth="1"/>
  </cols>
  <sheetData>
    <row r="1" spans="1:20" s="293" customFormat="1" ht="24.75" customHeight="1">
      <c r="A1" s="929" t="s">
        <v>301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</row>
    <row r="2" spans="1:20" s="293" customFormat="1" ht="24.75" customHeight="1">
      <c r="A2" s="861" t="s">
        <v>302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</row>
    <row r="3" spans="1:20" s="293" customFormat="1" ht="24.7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5" t="s">
        <v>303</v>
      </c>
    </row>
    <row r="4" spans="1:20" ht="23.25">
      <c r="A4" s="296"/>
      <c r="B4" s="297" t="s">
        <v>304</v>
      </c>
      <c r="C4" s="877" t="s">
        <v>305</v>
      </c>
      <c r="D4" s="878"/>
      <c r="E4" s="878"/>
      <c r="F4" s="878"/>
      <c r="G4" s="878"/>
      <c r="H4" s="878"/>
      <c r="I4" s="879" t="s">
        <v>306</v>
      </c>
      <c r="J4" s="880"/>
      <c r="K4" s="883" t="s">
        <v>307</v>
      </c>
      <c r="L4" s="883"/>
      <c r="M4" s="883"/>
      <c r="N4" s="883"/>
      <c r="O4" s="883"/>
      <c r="P4" s="883"/>
      <c r="Q4" s="930" t="s">
        <v>308</v>
      </c>
      <c r="R4" s="931"/>
      <c r="S4" s="931"/>
      <c r="T4" s="932"/>
    </row>
    <row r="5" spans="1:20" ht="18.75">
      <c r="A5" s="298" t="s">
        <v>309</v>
      </c>
      <c r="B5" s="298" t="s">
        <v>310</v>
      </c>
      <c r="C5" s="890" t="s">
        <v>311</v>
      </c>
      <c r="D5" s="890"/>
      <c r="E5" s="891" t="s">
        <v>312</v>
      </c>
      <c r="F5" s="891"/>
      <c r="G5" s="892" t="s">
        <v>313</v>
      </c>
      <c r="H5" s="892"/>
      <c r="I5" s="881"/>
      <c r="J5" s="882"/>
      <c r="K5" s="936" t="s">
        <v>314</v>
      </c>
      <c r="L5" s="936"/>
      <c r="M5" s="927" t="s">
        <v>20</v>
      </c>
      <c r="N5" s="927"/>
      <c r="O5" s="928" t="s">
        <v>21</v>
      </c>
      <c r="P5" s="928"/>
      <c r="Q5" s="933"/>
      <c r="R5" s="934"/>
      <c r="S5" s="934"/>
      <c r="T5" s="935"/>
    </row>
    <row r="6" spans="1:20" ht="23.25">
      <c r="A6" s="299"/>
      <c r="B6" s="300" t="s">
        <v>315</v>
      </c>
      <c r="C6" s="301" t="s">
        <v>316</v>
      </c>
      <c r="D6" s="302" t="s">
        <v>317</v>
      </c>
      <c r="E6" s="301" t="s">
        <v>316</v>
      </c>
      <c r="F6" s="302" t="s">
        <v>317</v>
      </c>
      <c r="G6" s="301" t="s">
        <v>316</v>
      </c>
      <c r="H6" s="302" t="s">
        <v>317</v>
      </c>
      <c r="I6" s="301" t="s">
        <v>316</v>
      </c>
      <c r="J6" s="302" t="s">
        <v>317</v>
      </c>
      <c r="K6" s="301" t="s">
        <v>316</v>
      </c>
      <c r="L6" s="303" t="s">
        <v>317</v>
      </c>
      <c r="M6" s="301" t="s">
        <v>316</v>
      </c>
      <c r="N6" s="303" t="s">
        <v>317</v>
      </c>
      <c r="O6" s="301" t="s">
        <v>316</v>
      </c>
      <c r="P6" s="303" t="s">
        <v>317</v>
      </c>
      <c r="Q6" s="304" t="s">
        <v>318</v>
      </c>
      <c r="R6" s="305" t="s">
        <v>22</v>
      </c>
      <c r="S6" s="306" t="s">
        <v>20</v>
      </c>
      <c r="T6" s="307" t="s">
        <v>21</v>
      </c>
    </row>
    <row r="7" spans="1:20" ht="21">
      <c r="A7" s="308" t="s">
        <v>5</v>
      </c>
      <c r="B7" s="309">
        <f>C7+I7</f>
        <v>15</v>
      </c>
      <c r="C7" s="309">
        <f>E7+G7</f>
        <v>1</v>
      </c>
      <c r="D7" s="310">
        <f>C7/B7*100</f>
        <v>6.666666666666667</v>
      </c>
      <c r="E7" s="309">
        <v>1</v>
      </c>
      <c r="F7" s="310">
        <f>E7/B7*100</f>
        <v>6.666666666666667</v>
      </c>
      <c r="G7" s="311">
        <v>0</v>
      </c>
      <c r="H7" s="310">
        <f>G7/B7*100</f>
        <v>0</v>
      </c>
      <c r="I7" s="311">
        <v>14</v>
      </c>
      <c r="J7" s="310">
        <f>I7/B7*100</f>
        <v>93.333333333333329</v>
      </c>
      <c r="K7" s="311">
        <v>6</v>
      </c>
      <c r="L7" s="310">
        <f>K7/B7*100</f>
        <v>40</v>
      </c>
      <c r="M7" s="311">
        <v>11</v>
      </c>
      <c r="N7" s="310">
        <f>M7/B7*100</f>
        <v>73.333333333333329</v>
      </c>
      <c r="O7" s="311">
        <v>11</v>
      </c>
      <c r="P7" s="310">
        <f>O7/B7*100</f>
        <v>73.333333333333329</v>
      </c>
      <c r="Q7" s="312">
        <v>46.48</v>
      </c>
      <c r="R7" s="313">
        <v>47.37</v>
      </c>
      <c r="S7" s="314">
        <v>44.01</v>
      </c>
      <c r="T7" s="315">
        <v>45.68</v>
      </c>
    </row>
    <row r="8" spans="1:20" ht="21">
      <c r="A8" s="316" t="s">
        <v>7</v>
      </c>
      <c r="B8" s="317">
        <f t="shared" ref="B8:B14" si="0">C8+I8</f>
        <v>15</v>
      </c>
      <c r="C8" s="317">
        <f t="shared" ref="C8:C14" si="1">E8+G8</f>
        <v>1</v>
      </c>
      <c r="D8" s="318">
        <f t="shared" ref="D8:D14" si="2">C8/B8*100</f>
        <v>6.666666666666667</v>
      </c>
      <c r="E8" s="317">
        <v>0</v>
      </c>
      <c r="F8" s="318">
        <f t="shared" ref="F8:F14" si="3">E8/B8*100</f>
        <v>0</v>
      </c>
      <c r="G8" s="319">
        <v>1</v>
      </c>
      <c r="H8" s="318">
        <f t="shared" ref="H8:H14" si="4">G8/B8*100</f>
        <v>6.666666666666667</v>
      </c>
      <c r="I8" s="319">
        <v>14</v>
      </c>
      <c r="J8" s="318">
        <f t="shared" ref="J8:J14" si="5">I8/B8*100</f>
        <v>93.333333333333329</v>
      </c>
      <c r="K8" s="319">
        <v>7</v>
      </c>
      <c r="L8" s="318">
        <f t="shared" ref="L8:L14" si="6">K8/B8*100</f>
        <v>46.666666666666664</v>
      </c>
      <c r="M8" s="319">
        <v>11</v>
      </c>
      <c r="N8" s="318">
        <f t="shared" ref="N8:N14" si="7">M8/B8*100</f>
        <v>73.333333333333329</v>
      </c>
      <c r="O8" s="319">
        <v>7</v>
      </c>
      <c r="P8" s="318">
        <f t="shared" ref="P8:P14" si="8">O8/B8*100</f>
        <v>46.666666666666664</v>
      </c>
      <c r="Q8" s="312">
        <v>45.09</v>
      </c>
      <c r="R8" s="320">
        <v>45.44</v>
      </c>
      <c r="S8" s="35">
        <v>42.57</v>
      </c>
      <c r="T8" s="58">
        <v>44.22</v>
      </c>
    </row>
    <row r="9" spans="1:20" ht="21">
      <c r="A9" s="308" t="s">
        <v>8</v>
      </c>
      <c r="B9" s="309">
        <f t="shared" si="0"/>
        <v>15</v>
      </c>
      <c r="C9" s="309">
        <f t="shared" si="1"/>
        <v>10</v>
      </c>
      <c r="D9" s="310">
        <f t="shared" si="2"/>
        <v>66.666666666666657</v>
      </c>
      <c r="E9" s="309">
        <v>8</v>
      </c>
      <c r="F9" s="310">
        <f t="shared" si="3"/>
        <v>53.333333333333336</v>
      </c>
      <c r="G9" s="311">
        <v>2</v>
      </c>
      <c r="H9" s="310">
        <f t="shared" si="4"/>
        <v>13.333333333333334</v>
      </c>
      <c r="I9" s="311">
        <v>5</v>
      </c>
      <c r="J9" s="310">
        <f t="shared" si="5"/>
        <v>33.333333333333329</v>
      </c>
      <c r="K9" s="311">
        <v>4</v>
      </c>
      <c r="L9" s="310">
        <f t="shared" si="6"/>
        <v>26.666666666666668</v>
      </c>
      <c r="M9" s="311">
        <v>6</v>
      </c>
      <c r="N9" s="310">
        <f t="shared" si="7"/>
        <v>40</v>
      </c>
      <c r="O9" s="311">
        <v>4</v>
      </c>
      <c r="P9" s="310">
        <f t="shared" si="8"/>
        <v>26.666666666666668</v>
      </c>
      <c r="Q9" s="312">
        <v>34.71</v>
      </c>
      <c r="R9" s="320">
        <v>37.53</v>
      </c>
      <c r="S9" s="35">
        <v>34.03</v>
      </c>
      <c r="T9" s="58">
        <v>36.99</v>
      </c>
    </row>
    <row r="10" spans="1:20" ht="21">
      <c r="A10" s="316" t="s">
        <v>9</v>
      </c>
      <c r="B10" s="317">
        <f t="shared" si="0"/>
        <v>15</v>
      </c>
      <c r="C10" s="317">
        <f t="shared" si="1"/>
        <v>0</v>
      </c>
      <c r="D10" s="318">
        <f t="shared" si="2"/>
        <v>0</v>
      </c>
      <c r="E10" s="317">
        <v>0</v>
      </c>
      <c r="F10" s="318">
        <f t="shared" si="3"/>
        <v>0</v>
      </c>
      <c r="G10" s="319">
        <v>0</v>
      </c>
      <c r="H10" s="318">
        <f t="shared" si="4"/>
        <v>0</v>
      </c>
      <c r="I10" s="319">
        <v>15</v>
      </c>
      <c r="J10" s="317">
        <f t="shared" si="5"/>
        <v>100</v>
      </c>
      <c r="K10" s="319">
        <v>3</v>
      </c>
      <c r="L10" s="318">
        <f t="shared" si="6"/>
        <v>20</v>
      </c>
      <c r="M10" s="319">
        <v>5</v>
      </c>
      <c r="N10" s="318">
        <f t="shared" si="7"/>
        <v>33.333333333333329</v>
      </c>
      <c r="O10" s="319">
        <v>4</v>
      </c>
      <c r="P10" s="318">
        <f t="shared" si="8"/>
        <v>26.666666666666668</v>
      </c>
      <c r="Q10" s="312">
        <v>33.880000000000003</v>
      </c>
      <c r="R10" s="320">
        <v>37.15</v>
      </c>
      <c r="S10" s="35">
        <v>33.83</v>
      </c>
      <c r="T10" s="65">
        <v>35.770000000000003</v>
      </c>
    </row>
    <row r="11" spans="1:20" ht="21">
      <c r="A11" s="308" t="s">
        <v>10</v>
      </c>
      <c r="B11" s="309">
        <f t="shared" si="0"/>
        <v>15</v>
      </c>
      <c r="C11" s="309">
        <f t="shared" si="1"/>
        <v>3</v>
      </c>
      <c r="D11" s="310">
        <f t="shared" si="2"/>
        <v>20</v>
      </c>
      <c r="E11" s="309">
        <v>3</v>
      </c>
      <c r="F11" s="310">
        <f t="shared" si="3"/>
        <v>20</v>
      </c>
      <c r="G11" s="311">
        <v>0</v>
      </c>
      <c r="H11" s="310">
        <f t="shared" si="4"/>
        <v>0</v>
      </c>
      <c r="I11" s="311">
        <v>12</v>
      </c>
      <c r="J11" s="310">
        <f t="shared" si="5"/>
        <v>80</v>
      </c>
      <c r="K11" s="311">
        <v>4</v>
      </c>
      <c r="L11" s="310">
        <f t="shared" si="6"/>
        <v>26.666666666666668</v>
      </c>
      <c r="M11" s="311">
        <v>10</v>
      </c>
      <c r="N11" s="310">
        <f t="shared" si="7"/>
        <v>66.666666666666657</v>
      </c>
      <c r="O11" s="311">
        <v>6</v>
      </c>
      <c r="P11" s="310">
        <f t="shared" si="8"/>
        <v>40</v>
      </c>
      <c r="Q11" s="312">
        <v>36.79</v>
      </c>
      <c r="R11" s="320">
        <v>38.81</v>
      </c>
      <c r="S11" s="35">
        <v>36.090000000000003</v>
      </c>
      <c r="T11" s="58">
        <v>37.46</v>
      </c>
    </row>
    <row r="12" spans="1:20" ht="21">
      <c r="A12" s="316" t="s">
        <v>280</v>
      </c>
      <c r="B12" s="317">
        <f t="shared" si="0"/>
        <v>15</v>
      </c>
      <c r="C12" s="317">
        <f t="shared" si="1"/>
        <v>4</v>
      </c>
      <c r="D12" s="318">
        <f t="shared" si="2"/>
        <v>26.666666666666668</v>
      </c>
      <c r="E12" s="317">
        <v>1</v>
      </c>
      <c r="F12" s="318">
        <f t="shared" si="3"/>
        <v>6.666666666666667</v>
      </c>
      <c r="G12" s="319">
        <v>3</v>
      </c>
      <c r="H12" s="318">
        <f t="shared" si="4"/>
        <v>20</v>
      </c>
      <c r="I12" s="319">
        <v>11</v>
      </c>
      <c r="J12" s="318">
        <f t="shared" si="5"/>
        <v>73.333333333333329</v>
      </c>
      <c r="K12" s="319">
        <v>5</v>
      </c>
      <c r="L12" s="318">
        <f t="shared" si="6"/>
        <v>33.333333333333329</v>
      </c>
      <c r="M12" s="319">
        <v>9</v>
      </c>
      <c r="N12" s="318">
        <f t="shared" si="7"/>
        <v>60</v>
      </c>
      <c r="O12" s="319">
        <v>8</v>
      </c>
      <c r="P12" s="318">
        <f t="shared" si="8"/>
        <v>53.333333333333336</v>
      </c>
      <c r="Q12" s="312">
        <v>54.8</v>
      </c>
      <c r="R12" s="320">
        <v>56.33</v>
      </c>
      <c r="S12" s="35">
        <v>53.38</v>
      </c>
      <c r="T12" s="58">
        <v>54.84</v>
      </c>
    </row>
    <row r="13" spans="1:20" ht="21">
      <c r="A13" s="308" t="s">
        <v>12</v>
      </c>
      <c r="B13" s="309">
        <f t="shared" si="0"/>
        <v>15</v>
      </c>
      <c r="C13" s="309">
        <f t="shared" si="1"/>
        <v>13</v>
      </c>
      <c r="D13" s="310">
        <f t="shared" si="2"/>
        <v>86.666666666666671</v>
      </c>
      <c r="E13" s="309">
        <v>10</v>
      </c>
      <c r="F13" s="310">
        <f t="shared" si="3"/>
        <v>66.666666666666657</v>
      </c>
      <c r="G13" s="311">
        <v>3</v>
      </c>
      <c r="H13" s="310">
        <f t="shared" si="4"/>
        <v>20</v>
      </c>
      <c r="I13" s="311">
        <v>2</v>
      </c>
      <c r="J13" s="310">
        <f t="shared" si="5"/>
        <v>13.333333333333334</v>
      </c>
      <c r="K13" s="311">
        <v>6</v>
      </c>
      <c r="L13" s="310">
        <f t="shared" si="6"/>
        <v>40</v>
      </c>
      <c r="M13" s="311">
        <v>11</v>
      </c>
      <c r="N13" s="310">
        <f t="shared" si="7"/>
        <v>73.333333333333329</v>
      </c>
      <c r="O13" s="311">
        <v>9</v>
      </c>
      <c r="P13" s="310">
        <f t="shared" si="8"/>
        <v>60</v>
      </c>
      <c r="Q13" s="312">
        <v>52.64</v>
      </c>
      <c r="R13" s="320">
        <v>54.41</v>
      </c>
      <c r="S13" s="321">
        <v>50.7</v>
      </c>
      <c r="T13" s="58">
        <v>52.27</v>
      </c>
    </row>
    <row r="14" spans="1:20" ht="21">
      <c r="A14" s="316" t="s">
        <v>13</v>
      </c>
      <c r="B14" s="317">
        <f t="shared" si="0"/>
        <v>15</v>
      </c>
      <c r="C14" s="317">
        <f t="shared" si="1"/>
        <v>9</v>
      </c>
      <c r="D14" s="318">
        <f t="shared" si="2"/>
        <v>60</v>
      </c>
      <c r="E14" s="317">
        <v>6</v>
      </c>
      <c r="F14" s="318">
        <f t="shared" si="3"/>
        <v>40</v>
      </c>
      <c r="G14" s="319">
        <v>3</v>
      </c>
      <c r="H14" s="318">
        <f t="shared" si="4"/>
        <v>20</v>
      </c>
      <c r="I14" s="319">
        <v>6</v>
      </c>
      <c r="J14" s="318">
        <f t="shared" si="5"/>
        <v>40</v>
      </c>
      <c r="K14" s="319">
        <v>6</v>
      </c>
      <c r="L14" s="318">
        <f t="shared" si="6"/>
        <v>40</v>
      </c>
      <c r="M14" s="319">
        <v>14</v>
      </c>
      <c r="N14" s="318">
        <f t="shared" si="7"/>
        <v>93.333333333333329</v>
      </c>
      <c r="O14" s="319">
        <v>11</v>
      </c>
      <c r="P14" s="318">
        <f t="shared" si="8"/>
        <v>73.333333333333329</v>
      </c>
      <c r="Q14" s="312">
        <v>58.17</v>
      </c>
      <c r="R14" s="320">
        <v>58.77</v>
      </c>
      <c r="S14" s="321">
        <v>52.2</v>
      </c>
      <c r="T14" s="58">
        <v>53.85</v>
      </c>
    </row>
    <row r="23" spans="1:20" s="293" customFormat="1" ht="24.75" customHeight="1">
      <c r="A23" s="929" t="s">
        <v>301</v>
      </c>
      <c r="B23" s="929"/>
      <c r="C23" s="929"/>
      <c r="D23" s="929"/>
      <c r="E23" s="929"/>
      <c r="F23" s="929"/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</row>
    <row r="24" spans="1:20" s="293" customFormat="1" ht="24.75" customHeight="1">
      <c r="A24" s="937" t="s">
        <v>319</v>
      </c>
      <c r="B24" s="937"/>
      <c r="C24" s="937"/>
      <c r="D24" s="937"/>
      <c r="E24" s="937"/>
      <c r="F24" s="937"/>
      <c r="G24" s="937"/>
      <c r="H24" s="937"/>
      <c r="I24" s="937"/>
      <c r="J24" s="937"/>
      <c r="K24" s="937"/>
      <c r="L24" s="937"/>
      <c r="M24" s="937"/>
      <c r="N24" s="937"/>
      <c r="O24" s="937"/>
      <c r="P24" s="937"/>
      <c r="Q24" s="937"/>
      <c r="R24" s="937"/>
      <c r="S24" s="937"/>
    </row>
    <row r="25" spans="1:20" s="293" customFormat="1" ht="24.75" customHeight="1">
      <c r="A25" s="322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295" t="s">
        <v>320</v>
      </c>
    </row>
    <row r="26" spans="1:20" ht="23.25">
      <c r="A26" s="296"/>
      <c r="B26" s="297" t="s">
        <v>304</v>
      </c>
      <c r="C26" s="877" t="s">
        <v>305</v>
      </c>
      <c r="D26" s="878"/>
      <c r="E26" s="878"/>
      <c r="F26" s="878"/>
      <c r="G26" s="878"/>
      <c r="H26" s="878"/>
      <c r="I26" s="879" t="s">
        <v>306</v>
      </c>
      <c r="J26" s="880"/>
      <c r="K26" s="883" t="s">
        <v>307</v>
      </c>
      <c r="L26" s="883"/>
      <c r="M26" s="883"/>
      <c r="N26" s="883"/>
      <c r="O26" s="883"/>
      <c r="P26" s="883"/>
      <c r="Q26" s="930" t="s">
        <v>308</v>
      </c>
      <c r="R26" s="931"/>
      <c r="S26" s="931"/>
      <c r="T26" s="932"/>
    </row>
    <row r="27" spans="1:20" ht="18.75">
      <c r="A27" s="298" t="s">
        <v>309</v>
      </c>
      <c r="B27" s="298" t="s">
        <v>310</v>
      </c>
      <c r="C27" s="890" t="s">
        <v>311</v>
      </c>
      <c r="D27" s="890"/>
      <c r="E27" s="891" t="s">
        <v>312</v>
      </c>
      <c r="F27" s="891"/>
      <c r="G27" s="892" t="s">
        <v>313</v>
      </c>
      <c r="H27" s="892"/>
      <c r="I27" s="881"/>
      <c r="J27" s="882"/>
      <c r="K27" s="936" t="s">
        <v>314</v>
      </c>
      <c r="L27" s="936"/>
      <c r="M27" s="927" t="s">
        <v>20</v>
      </c>
      <c r="N27" s="927"/>
      <c r="O27" s="928" t="s">
        <v>21</v>
      </c>
      <c r="P27" s="928"/>
      <c r="Q27" s="933"/>
      <c r="R27" s="934"/>
      <c r="S27" s="934"/>
      <c r="T27" s="935"/>
    </row>
    <row r="28" spans="1:20" ht="23.25">
      <c r="A28" s="299"/>
      <c r="B28" s="300" t="s">
        <v>315</v>
      </c>
      <c r="C28" s="301" t="s">
        <v>316</v>
      </c>
      <c r="D28" s="302" t="s">
        <v>317</v>
      </c>
      <c r="E28" s="301" t="s">
        <v>316</v>
      </c>
      <c r="F28" s="302" t="s">
        <v>317</v>
      </c>
      <c r="G28" s="301" t="s">
        <v>316</v>
      </c>
      <c r="H28" s="302" t="s">
        <v>317</v>
      </c>
      <c r="I28" s="301" t="s">
        <v>316</v>
      </c>
      <c r="J28" s="302" t="s">
        <v>317</v>
      </c>
      <c r="K28" s="301" t="s">
        <v>316</v>
      </c>
      <c r="L28" s="303" t="s">
        <v>317</v>
      </c>
      <c r="M28" s="301" t="s">
        <v>316</v>
      </c>
      <c r="N28" s="303" t="s">
        <v>317</v>
      </c>
      <c r="O28" s="301" t="s">
        <v>316</v>
      </c>
      <c r="P28" s="303" t="s">
        <v>317</v>
      </c>
      <c r="Q28" s="304" t="s">
        <v>318</v>
      </c>
      <c r="R28" s="305" t="s">
        <v>22</v>
      </c>
      <c r="S28" s="306" t="s">
        <v>20</v>
      </c>
      <c r="T28" s="307" t="s">
        <v>21</v>
      </c>
    </row>
    <row r="29" spans="1:20" ht="21">
      <c r="A29" s="308" t="s">
        <v>5</v>
      </c>
      <c r="B29" s="309">
        <f>C29+I29</f>
        <v>10</v>
      </c>
      <c r="C29" s="309">
        <f>E29+G29</f>
        <v>0</v>
      </c>
      <c r="D29" s="310">
        <f>C29/B29*100</f>
        <v>0</v>
      </c>
      <c r="E29" s="309">
        <v>0</v>
      </c>
      <c r="F29" s="310">
        <f>E29/B29*100</f>
        <v>0</v>
      </c>
      <c r="G29" s="311">
        <v>0</v>
      </c>
      <c r="H29" s="310">
        <f>G29/B29*100</f>
        <v>0</v>
      </c>
      <c r="I29" s="311">
        <v>10</v>
      </c>
      <c r="J29" s="309">
        <f>I29/B29*100</f>
        <v>100</v>
      </c>
      <c r="K29" s="311">
        <v>2</v>
      </c>
      <c r="L29" s="310">
        <f>K29/B29*100</f>
        <v>20</v>
      </c>
      <c r="M29" s="311">
        <v>4</v>
      </c>
      <c r="N29" s="310">
        <f>M29/B29*100</f>
        <v>40</v>
      </c>
      <c r="O29" s="311">
        <v>2</v>
      </c>
      <c r="P29" s="310">
        <f>O29/B29*100</f>
        <v>20</v>
      </c>
      <c r="Q29" s="312">
        <v>44.29</v>
      </c>
      <c r="R29" s="313">
        <v>47.37</v>
      </c>
      <c r="S29" s="314">
        <v>44.01</v>
      </c>
      <c r="T29" s="315">
        <v>45.68</v>
      </c>
    </row>
    <row r="30" spans="1:20" ht="21">
      <c r="A30" s="316" t="s">
        <v>7</v>
      </c>
      <c r="B30" s="317">
        <f t="shared" ref="B30:B36" si="9">C30+I30</f>
        <v>10</v>
      </c>
      <c r="C30" s="309">
        <f t="shared" ref="C30:C36" si="10">E30+G30</f>
        <v>0</v>
      </c>
      <c r="D30" s="318">
        <f t="shared" ref="D30:D36" si="11">C30/B30*100</f>
        <v>0</v>
      </c>
      <c r="E30" s="317">
        <v>0</v>
      </c>
      <c r="F30" s="318">
        <f t="shared" ref="F30:F36" si="12">E30/B30*100</f>
        <v>0</v>
      </c>
      <c r="G30" s="319">
        <v>0</v>
      </c>
      <c r="H30" s="318">
        <f t="shared" ref="H30:H36" si="13">G30/B30*100</f>
        <v>0</v>
      </c>
      <c r="I30" s="319">
        <v>10</v>
      </c>
      <c r="J30" s="317">
        <f t="shared" ref="J30:J36" si="14">I30/B30*100</f>
        <v>100</v>
      </c>
      <c r="K30" s="319">
        <v>2</v>
      </c>
      <c r="L30" s="318">
        <f t="shared" ref="L30:L36" si="15">K30/B30*100</f>
        <v>20</v>
      </c>
      <c r="M30" s="319">
        <v>7</v>
      </c>
      <c r="N30" s="318">
        <f t="shared" ref="N30:N36" si="16">M30/B30*100</f>
        <v>70</v>
      </c>
      <c r="O30" s="319">
        <v>3</v>
      </c>
      <c r="P30" s="318">
        <f t="shared" ref="P30:P36" si="17">O30/B30*100</f>
        <v>30</v>
      </c>
      <c r="Q30" s="312">
        <v>43.23</v>
      </c>
      <c r="R30" s="320">
        <v>45.44</v>
      </c>
      <c r="S30" s="35">
        <v>42.57</v>
      </c>
      <c r="T30" s="58">
        <v>44.22</v>
      </c>
    </row>
    <row r="31" spans="1:20" ht="21">
      <c r="A31" s="308" t="s">
        <v>8</v>
      </c>
      <c r="B31" s="309">
        <f t="shared" si="9"/>
        <v>10</v>
      </c>
      <c r="C31" s="309">
        <f t="shared" si="10"/>
        <v>2</v>
      </c>
      <c r="D31" s="310">
        <f t="shared" si="11"/>
        <v>20</v>
      </c>
      <c r="E31" s="309">
        <v>2</v>
      </c>
      <c r="F31" s="310">
        <f t="shared" si="12"/>
        <v>20</v>
      </c>
      <c r="G31" s="311">
        <v>0</v>
      </c>
      <c r="H31" s="310">
        <f t="shared" si="13"/>
        <v>0</v>
      </c>
      <c r="I31" s="311">
        <v>8</v>
      </c>
      <c r="J31" s="310">
        <f t="shared" si="14"/>
        <v>80</v>
      </c>
      <c r="K31" s="311">
        <v>2</v>
      </c>
      <c r="L31" s="310">
        <f t="shared" si="15"/>
        <v>20</v>
      </c>
      <c r="M31" s="311">
        <v>5</v>
      </c>
      <c r="N31" s="310">
        <f t="shared" si="16"/>
        <v>50</v>
      </c>
      <c r="O31" s="311">
        <v>2</v>
      </c>
      <c r="P31" s="310">
        <f t="shared" si="17"/>
        <v>20</v>
      </c>
      <c r="Q31" s="312">
        <v>34.1</v>
      </c>
      <c r="R31" s="320">
        <v>37.53</v>
      </c>
      <c r="S31" s="35">
        <v>34.03</v>
      </c>
      <c r="T31" s="58">
        <v>36.99</v>
      </c>
    </row>
    <row r="32" spans="1:20" ht="21">
      <c r="A32" s="316" t="s">
        <v>9</v>
      </c>
      <c r="B32" s="317">
        <f t="shared" si="9"/>
        <v>10</v>
      </c>
      <c r="C32" s="309">
        <f t="shared" si="10"/>
        <v>0</v>
      </c>
      <c r="D32" s="318">
        <f t="shared" si="11"/>
        <v>0</v>
      </c>
      <c r="E32" s="317">
        <v>0</v>
      </c>
      <c r="F32" s="318">
        <f t="shared" si="12"/>
        <v>0</v>
      </c>
      <c r="G32" s="319">
        <v>0</v>
      </c>
      <c r="H32" s="318">
        <f t="shared" si="13"/>
        <v>0</v>
      </c>
      <c r="I32" s="319">
        <v>10</v>
      </c>
      <c r="J32" s="317">
        <f t="shared" si="14"/>
        <v>100</v>
      </c>
      <c r="K32" s="319">
        <v>3</v>
      </c>
      <c r="L32" s="318">
        <f t="shared" si="15"/>
        <v>30</v>
      </c>
      <c r="M32" s="319">
        <v>5</v>
      </c>
      <c r="N32" s="318">
        <f t="shared" si="16"/>
        <v>50</v>
      </c>
      <c r="O32" s="319">
        <v>4</v>
      </c>
      <c r="P32" s="318">
        <f t="shared" si="17"/>
        <v>40</v>
      </c>
      <c r="Q32" s="312">
        <v>33.020000000000003</v>
      </c>
      <c r="R32" s="320">
        <v>37.15</v>
      </c>
      <c r="S32" s="35">
        <v>33.83</v>
      </c>
      <c r="T32" s="65">
        <v>35.770000000000003</v>
      </c>
    </row>
    <row r="33" spans="1:20" ht="21">
      <c r="A33" s="308" t="s">
        <v>10</v>
      </c>
      <c r="B33" s="309">
        <f t="shared" si="9"/>
        <v>10</v>
      </c>
      <c r="C33" s="309">
        <f t="shared" si="10"/>
        <v>0</v>
      </c>
      <c r="D33" s="310">
        <f t="shared" si="11"/>
        <v>0</v>
      </c>
      <c r="E33" s="309">
        <v>0</v>
      </c>
      <c r="F33" s="310">
        <f t="shared" si="12"/>
        <v>0</v>
      </c>
      <c r="G33" s="311">
        <v>0</v>
      </c>
      <c r="H33" s="310">
        <f t="shared" si="13"/>
        <v>0</v>
      </c>
      <c r="I33" s="311">
        <v>10</v>
      </c>
      <c r="J33" s="309">
        <f t="shared" si="14"/>
        <v>100</v>
      </c>
      <c r="K33" s="311">
        <v>1</v>
      </c>
      <c r="L33" s="310">
        <f t="shared" si="15"/>
        <v>10</v>
      </c>
      <c r="M33" s="311">
        <v>3</v>
      </c>
      <c r="N33" s="310">
        <f t="shared" si="16"/>
        <v>30</v>
      </c>
      <c r="O33" s="311">
        <v>1</v>
      </c>
      <c r="P33" s="310">
        <f t="shared" si="17"/>
        <v>10</v>
      </c>
      <c r="Q33" s="312">
        <v>34.479999999999997</v>
      </c>
      <c r="R33" s="320">
        <v>38.81</v>
      </c>
      <c r="S33" s="35">
        <v>36.090000000000003</v>
      </c>
      <c r="T33" s="58">
        <v>37.46</v>
      </c>
    </row>
    <row r="34" spans="1:20" ht="21">
      <c r="A34" s="316" t="s">
        <v>280</v>
      </c>
      <c r="B34" s="317">
        <f t="shared" si="9"/>
        <v>10</v>
      </c>
      <c r="C34" s="309">
        <f t="shared" si="10"/>
        <v>0</v>
      </c>
      <c r="D34" s="318">
        <f t="shared" si="11"/>
        <v>0</v>
      </c>
      <c r="E34" s="317">
        <v>0</v>
      </c>
      <c r="F34" s="318">
        <f t="shared" si="12"/>
        <v>0</v>
      </c>
      <c r="G34" s="319">
        <v>0</v>
      </c>
      <c r="H34" s="318">
        <f t="shared" si="13"/>
        <v>0</v>
      </c>
      <c r="I34" s="319">
        <v>10</v>
      </c>
      <c r="J34" s="317">
        <f t="shared" si="14"/>
        <v>100</v>
      </c>
      <c r="K34" s="319">
        <v>4</v>
      </c>
      <c r="L34" s="318">
        <f t="shared" si="15"/>
        <v>40</v>
      </c>
      <c r="M34" s="319">
        <v>5</v>
      </c>
      <c r="N34" s="318">
        <f t="shared" si="16"/>
        <v>50</v>
      </c>
      <c r="O34" s="319">
        <v>4</v>
      </c>
      <c r="P34" s="318">
        <f t="shared" si="17"/>
        <v>40</v>
      </c>
      <c r="Q34" s="312">
        <v>53.65</v>
      </c>
      <c r="R34" s="320">
        <v>56.33</v>
      </c>
      <c r="S34" s="35">
        <v>53.38</v>
      </c>
      <c r="T34" s="58">
        <v>54.84</v>
      </c>
    </row>
    <row r="35" spans="1:20" ht="21">
      <c r="A35" s="308" t="s">
        <v>12</v>
      </c>
      <c r="B35" s="309">
        <f t="shared" si="9"/>
        <v>10</v>
      </c>
      <c r="C35" s="309">
        <f t="shared" si="10"/>
        <v>3</v>
      </c>
      <c r="D35" s="310">
        <f t="shared" si="11"/>
        <v>30</v>
      </c>
      <c r="E35" s="309">
        <v>2</v>
      </c>
      <c r="F35" s="310">
        <f t="shared" si="12"/>
        <v>20</v>
      </c>
      <c r="G35" s="311">
        <v>1</v>
      </c>
      <c r="H35" s="310">
        <f t="shared" si="13"/>
        <v>10</v>
      </c>
      <c r="I35" s="311">
        <v>7</v>
      </c>
      <c r="J35" s="310">
        <f t="shared" si="14"/>
        <v>70</v>
      </c>
      <c r="K35" s="311">
        <v>3</v>
      </c>
      <c r="L35" s="310">
        <f t="shared" si="15"/>
        <v>30</v>
      </c>
      <c r="M35" s="311">
        <v>6</v>
      </c>
      <c r="N35" s="310">
        <f t="shared" si="16"/>
        <v>60</v>
      </c>
      <c r="O35" s="311">
        <v>4</v>
      </c>
      <c r="P35" s="310">
        <f t="shared" si="17"/>
        <v>40</v>
      </c>
      <c r="Q35" s="312">
        <v>50.52</v>
      </c>
      <c r="R35" s="320">
        <v>54.41</v>
      </c>
      <c r="S35" s="321">
        <v>50.7</v>
      </c>
      <c r="T35" s="58">
        <v>52.27</v>
      </c>
    </row>
    <row r="36" spans="1:20" ht="21">
      <c r="A36" s="316" t="s">
        <v>13</v>
      </c>
      <c r="B36" s="317">
        <f t="shared" si="9"/>
        <v>10</v>
      </c>
      <c r="C36" s="309">
        <f t="shared" si="10"/>
        <v>3</v>
      </c>
      <c r="D36" s="318">
        <f t="shared" si="11"/>
        <v>30</v>
      </c>
      <c r="E36" s="317">
        <v>3</v>
      </c>
      <c r="F36" s="318">
        <f t="shared" si="12"/>
        <v>30</v>
      </c>
      <c r="G36" s="319">
        <v>0</v>
      </c>
      <c r="H36" s="318">
        <f t="shared" si="13"/>
        <v>0</v>
      </c>
      <c r="I36" s="319">
        <v>7</v>
      </c>
      <c r="J36" s="318">
        <f t="shared" si="14"/>
        <v>70</v>
      </c>
      <c r="K36" s="319">
        <v>4</v>
      </c>
      <c r="L36" s="318">
        <f t="shared" si="15"/>
        <v>40</v>
      </c>
      <c r="M36" s="319">
        <v>8</v>
      </c>
      <c r="N36" s="318">
        <f t="shared" si="16"/>
        <v>80</v>
      </c>
      <c r="O36" s="319">
        <v>6</v>
      </c>
      <c r="P36" s="318">
        <f t="shared" si="17"/>
        <v>60</v>
      </c>
      <c r="Q36" s="312">
        <v>56.36</v>
      </c>
      <c r="R36" s="320">
        <v>58.77</v>
      </c>
      <c r="S36" s="321">
        <v>52.2</v>
      </c>
      <c r="T36" s="58">
        <v>53.85</v>
      </c>
    </row>
    <row r="37" spans="1:20" ht="21">
      <c r="L37" s="323"/>
      <c r="M37" s="324"/>
      <c r="N37" s="325"/>
      <c r="O37" s="323"/>
    </row>
    <row r="38" spans="1:20">
      <c r="B38" t="s">
        <v>321</v>
      </c>
      <c r="K38" s="326"/>
    </row>
    <row r="45" spans="1:20" s="293" customFormat="1" ht="24.75" customHeight="1">
      <c r="A45" s="929" t="s">
        <v>301</v>
      </c>
      <c r="B45" s="929"/>
      <c r="C45" s="929"/>
      <c r="D45" s="929"/>
      <c r="E45" s="929"/>
      <c r="F45" s="929"/>
      <c r="G45" s="929"/>
      <c r="H45" s="929"/>
      <c r="I45" s="929"/>
      <c r="J45" s="929"/>
      <c r="K45" s="929"/>
      <c r="L45" s="929"/>
      <c r="M45" s="929"/>
      <c r="N45" s="929"/>
      <c r="O45" s="929"/>
      <c r="P45" s="929"/>
      <c r="Q45" s="929"/>
      <c r="R45" s="929"/>
      <c r="S45" s="929"/>
      <c r="T45" s="929"/>
    </row>
    <row r="46" spans="1:20" s="293" customFormat="1" ht="24.75" customHeight="1">
      <c r="A46" s="861" t="s">
        <v>322</v>
      </c>
      <c r="B46" s="861"/>
      <c r="C46" s="861"/>
      <c r="D46" s="861"/>
      <c r="E46" s="861"/>
      <c r="F46" s="861"/>
      <c r="G46" s="861"/>
      <c r="H46" s="861"/>
      <c r="I46" s="861"/>
      <c r="J46" s="861"/>
      <c r="K46" s="861"/>
      <c r="L46" s="861"/>
      <c r="M46" s="861"/>
      <c r="N46" s="861"/>
      <c r="O46" s="861"/>
      <c r="P46" s="861"/>
      <c r="Q46" s="861"/>
      <c r="R46" s="861"/>
      <c r="S46" s="861"/>
    </row>
    <row r="47" spans="1:20" s="293" customFormat="1" ht="24.75" customHeight="1">
      <c r="A47" s="294"/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 t="s">
        <v>323</v>
      </c>
    </row>
    <row r="48" spans="1:20" ht="23.25">
      <c r="A48" s="296"/>
      <c r="B48" s="297" t="s">
        <v>304</v>
      </c>
      <c r="C48" s="877" t="s">
        <v>305</v>
      </c>
      <c r="D48" s="878"/>
      <c r="E48" s="878"/>
      <c r="F48" s="878"/>
      <c r="G48" s="878"/>
      <c r="H48" s="878"/>
      <c r="I48" s="879" t="s">
        <v>306</v>
      </c>
      <c r="J48" s="880"/>
      <c r="K48" s="883" t="s">
        <v>307</v>
      </c>
      <c r="L48" s="883"/>
      <c r="M48" s="883"/>
      <c r="N48" s="883"/>
      <c r="O48" s="883"/>
      <c r="P48" s="883"/>
      <c r="Q48" s="930" t="s">
        <v>308</v>
      </c>
      <c r="R48" s="931"/>
      <c r="S48" s="931"/>
      <c r="T48" s="932"/>
    </row>
    <row r="49" spans="1:20" ht="18.75">
      <c r="A49" s="298" t="s">
        <v>309</v>
      </c>
      <c r="B49" s="298" t="s">
        <v>310</v>
      </c>
      <c r="C49" s="890" t="s">
        <v>311</v>
      </c>
      <c r="D49" s="890"/>
      <c r="E49" s="891" t="s">
        <v>312</v>
      </c>
      <c r="F49" s="891"/>
      <c r="G49" s="892" t="s">
        <v>313</v>
      </c>
      <c r="H49" s="892"/>
      <c r="I49" s="881"/>
      <c r="J49" s="882"/>
      <c r="K49" s="936" t="s">
        <v>314</v>
      </c>
      <c r="L49" s="936"/>
      <c r="M49" s="927" t="s">
        <v>20</v>
      </c>
      <c r="N49" s="927"/>
      <c r="O49" s="928" t="s">
        <v>21</v>
      </c>
      <c r="P49" s="928"/>
      <c r="Q49" s="933"/>
      <c r="R49" s="934"/>
      <c r="S49" s="934"/>
      <c r="T49" s="935"/>
    </row>
    <row r="50" spans="1:20" ht="23.25">
      <c r="A50" s="299"/>
      <c r="B50" s="300" t="s">
        <v>315</v>
      </c>
      <c r="C50" s="301" t="s">
        <v>316</v>
      </c>
      <c r="D50" s="302" t="s">
        <v>317</v>
      </c>
      <c r="E50" s="301" t="s">
        <v>316</v>
      </c>
      <c r="F50" s="302" t="s">
        <v>317</v>
      </c>
      <c r="G50" s="301" t="s">
        <v>316</v>
      </c>
      <c r="H50" s="302" t="s">
        <v>317</v>
      </c>
      <c r="I50" s="301" t="s">
        <v>316</v>
      </c>
      <c r="J50" s="302" t="s">
        <v>317</v>
      </c>
      <c r="K50" s="301" t="s">
        <v>316</v>
      </c>
      <c r="L50" s="303" t="s">
        <v>317</v>
      </c>
      <c r="M50" s="301" t="s">
        <v>316</v>
      </c>
      <c r="N50" s="303" t="s">
        <v>317</v>
      </c>
      <c r="O50" s="301" t="s">
        <v>316</v>
      </c>
      <c r="P50" s="303" t="s">
        <v>317</v>
      </c>
      <c r="Q50" s="304" t="s">
        <v>318</v>
      </c>
      <c r="R50" s="305" t="s">
        <v>22</v>
      </c>
      <c r="S50" s="306" t="s">
        <v>20</v>
      </c>
      <c r="T50" s="307" t="s">
        <v>21</v>
      </c>
    </row>
    <row r="51" spans="1:20" ht="21">
      <c r="A51" s="308" t="s">
        <v>5</v>
      </c>
      <c r="B51" s="309">
        <f>C51+I51</f>
        <v>14</v>
      </c>
      <c r="C51" s="309">
        <f>E51+G51</f>
        <v>3</v>
      </c>
      <c r="D51" s="310">
        <f>C51/B51*100</f>
        <v>21.428571428571427</v>
      </c>
      <c r="E51" s="309">
        <v>1</v>
      </c>
      <c r="F51" s="310">
        <f>E51/B51*100</f>
        <v>7.1428571428571423</v>
      </c>
      <c r="G51" s="311">
        <v>2</v>
      </c>
      <c r="H51" s="310">
        <f>G51/B51*100</f>
        <v>14.285714285714285</v>
      </c>
      <c r="I51" s="311">
        <v>11</v>
      </c>
      <c r="J51" s="309">
        <f>I51/B51*100</f>
        <v>78.571428571428569</v>
      </c>
      <c r="K51" s="311">
        <v>6</v>
      </c>
      <c r="L51" s="310">
        <f>K51/B51*100</f>
        <v>42.857142857142854</v>
      </c>
      <c r="M51" s="311">
        <v>13</v>
      </c>
      <c r="N51" s="310">
        <f>M51/B51*100</f>
        <v>92.857142857142861</v>
      </c>
      <c r="O51" s="311">
        <v>8</v>
      </c>
      <c r="P51" s="310">
        <f>O51/B51*100</f>
        <v>57.142857142857139</v>
      </c>
      <c r="Q51" s="312">
        <v>46.62</v>
      </c>
      <c r="R51" s="313">
        <v>47.37</v>
      </c>
      <c r="S51" s="314">
        <v>44.01</v>
      </c>
      <c r="T51" s="315">
        <v>45.68</v>
      </c>
    </row>
    <row r="52" spans="1:20" ht="21">
      <c r="A52" s="316" t="s">
        <v>7</v>
      </c>
      <c r="B52" s="317">
        <f t="shared" ref="B52:B58" si="18">C52+I52</f>
        <v>14</v>
      </c>
      <c r="C52" s="309">
        <f t="shared" ref="C52:C58" si="19">E52+G52</f>
        <v>1</v>
      </c>
      <c r="D52" s="318">
        <f t="shared" ref="D52:D58" si="20">C52/B52*100</f>
        <v>7.1428571428571423</v>
      </c>
      <c r="E52" s="317">
        <v>1</v>
      </c>
      <c r="F52" s="318">
        <f t="shared" ref="F52:F58" si="21">E52/B52*100</f>
        <v>7.1428571428571423</v>
      </c>
      <c r="G52" s="319">
        <v>0</v>
      </c>
      <c r="H52" s="318">
        <f t="shared" ref="H52:H58" si="22">G52/B52*100</f>
        <v>0</v>
      </c>
      <c r="I52" s="319">
        <v>13</v>
      </c>
      <c r="J52" s="317">
        <f t="shared" ref="J52:J58" si="23">I52/B52*100</f>
        <v>92.857142857142861</v>
      </c>
      <c r="K52" s="319">
        <v>4</v>
      </c>
      <c r="L52" s="318">
        <f t="shared" ref="L52:L58" si="24">K52/B52*100</f>
        <v>28.571428571428569</v>
      </c>
      <c r="M52" s="319">
        <v>10</v>
      </c>
      <c r="N52" s="318">
        <f t="shared" ref="N52:N58" si="25">M52/B52*100</f>
        <v>71.428571428571431</v>
      </c>
      <c r="O52" s="319">
        <v>7</v>
      </c>
      <c r="P52" s="318">
        <f t="shared" ref="P52:P58" si="26">O52/B52*100</f>
        <v>50</v>
      </c>
      <c r="Q52" s="312">
        <v>43.99</v>
      </c>
      <c r="R52" s="320">
        <v>45.44</v>
      </c>
      <c r="S52" s="35">
        <v>42.57</v>
      </c>
      <c r="T52" s="58">
        <v>44.22</v>
      </c>
    </row>
    <row r="53" spans="1:20" ht="21">
      <c r="A53" s="308" t="s">
        <v>8</v>
      </c>
      <c r="B53" s="309">
        <f t="shared" si="18"/>
        <v>14</v>
      </c>
      <c r="C53" s="309">
        <f t="shared" si="19"/>
        <v>3</v>
      </c>
      <c r="D53" s="310">
        <f t="shared" si="20"/>
        <v>21.428571428571427</v>
      </c>
      <c r="E53" s="309">
        <v>2</v>
      </c>
      <c r="F53" s="310">
        <f t="shared" si="21"/>
        <v>14.285714285714285</v>
      </c>
      <c r="G53" s="311">
        <v>1</v>
      </c>
      <c r="H53" s="310">
        <f t="shared" si="22"/>
        <v>7.1428571428571423</v>
      </c>
      <c r="I53" s="311">
        <v>11</v>
      </c>
      <c r="J53" s="310">
        <f t="shared" si="23"/>
        <v>78.571428571428569</v>
      </c>
      <c r="K53" s="311">
        <v>3</v>
      </c>
      <c r="L53" s="310">
        <f t="shared" si="24"/>
        <v>21.428571428571427</v>
      </c>
      <c r="M53" s="311">
        <v>4</v>
      </c>
      <c r="N53" s="310">
        <f t="shared" si="25"/>
        <v>28.571428571428569</v>
      </c>
      <c r="O53" s="311">
        <v>3</v>
      </c>
      <c r="P53" s="310">
        <f t="shared" si="26"/>
        <v>21.428571428571427</v>
      </c>
      <c r="Q53" s="312">
        <v>34.369999999999997</v>
      </c>
      <c r="R53" s="320">
        <v>37.53</v>
      </c>
      <c r="S53" s="35">
        <v>34.03</v>
      </c>
      <c r="T53" s="58">
        <v>36.99</v>
      </c>
    </row>
    <row r="54" spans="1:20" ht="21">
      <c r="A54" s="316" t="s">
        <v>9</v>
      </c>
      <c r="B54" s="317">
        <f t="shared" si="18"/>
        <v>14</v>
      </c>
      <c r="C54" s="309">
        <f t="shared" si="19"/>
        <v>0</v>
      </c>
      <c r="D54" s="318">
        <f t="shared" si="20"/>
        <v>0</v>
      </c>
      <c r="E54" s="317">
        <v>0</v>
      </c>
      <c r="F54" s="318">
        <f t="shared" si="21"/>
        <v>0</v>
      </c>
      <c r="G54" s="319">
        <v>0</v>
      </c>
      <c r="H54" s="318">
        <f t="shared" si="22"/>
        <v>0</v>
      </c>
      <c r="I54" s="319">
        <v>14</v>
      </c>
      <c r="J54" s="317">
        <f t="shared" si="23"/>
        <v>100</v>
      </c>
      <c r="K54" s="319">
        <v>6</v>
      </c>
      <c r="L54" s="318">
        <f t="shared" si="24"/>
        <v>42.857142857142854</v>
      </c>
      <c r="M54" s="319">
        <v>9</v>
      </c>
      <c r="N54" s="318">
        <f t="shared" si="25"/>
        <v>64.285714285714292</v>
      </c>
      <c r="O54" s="319">
        <v>7</v>
      </c>
      <c r="P54" s="318">
        <f t="shared" si="26"/>
        <v>50</v>
      </c>
      <c r="Q54" s="312">
        <v>37.49</v>
      </c>
      <c r="R54" s="320">
        <v>37.15</v>
      </c>
      <c r="S54" s="35">
        <v>33.83</v>
      </c>
      <c r="T54" s="65">
        <v>35.770000000000003</v>
      </c>
    </row>
    <row r="55" spans="1:20" ht="21">
      <c r="A55" s="308" t="s">
        <v>10</v>
      </c>
      <c r="B55" s="309">
        <f t="shared" si="18"/>
        <v>14</v>
      </c>
      <c r="C55" s="309">
        <f t="shared" si="19"/>
        <v>3</v>
      </c>
      <c r="D55" s="310">
        <f t="shared" si="20"/>
        <v>21.428571428571427</v>
      </c>
      <c r="E55" s="309">
        <v>2</v>
      </c>
      <c r="F55" s="310">
        <f t="shared" si="21"/>
        <v>14.285714285714285</v>
      </c>
      <c r="G55" s="311">
        <v>1</v>
      </c>
      <c r="H55" s="310">
        <f t="shared" si="22"/>
        <v>7.1428571428571423</v>
      </c>
      <c r="I55" s="311">
        <v>11</v>
      </c>
      <c r="J55" s="309">
        <f t="shared" si="23"/>
        <v>78.571428571428569</v>
      </c>
      <c r="K55" s="311">
        <v>6</v>
      </c>
      <c r="L55" s="310">
        <f t="shared" si="24"/>
        <v>42.857142857142854</v>
      </c>
      <c r="M55" s="311">
        <v>9</v>
      </c>
      <c r="N55" s="310">
        <f t="shared" si="25"/>
        <v>64.285714285714292</v>
      </c>
      <c r="O55" s="311">
        <v>7</v>
      </c>
      <c r="P55" s="310">
        <f t="shared" si="26"/>
        <v>50</v>
      </c>
      <c r="Q55" s="312">
        <v>38.880000000000003</v>
      </c>
      <c r="R55" s="320">
        <v>38.81</v>
      </c>
      <c r="S55" s="35">
        <v>36.090000000000003</v>
      </c>
      <c r="T55" s="58">
        <v>37.46</v>
      </c>
    </row>
    <row r="56" spans="1:20" ht="21">
      <c r="A56" s="316" t="s">
        <v>280</v>
      </c>
      <c r="B56" s="317">
        <f t="shared" si="18"/>
        <v>14</v>
      </c>
      <c r="C56" s="309">
        <f t="shared" si="19"/>
        <v>3</v>
      </c>
      <c r="D56" s="318">
        <f t="shared" si="20"/>
        <v>21.428571428571427</v>
      </c>
      <c r="E56" s="317">
        <v>2</v>
      </c>
      <c r="F56" s="318">
        <f t="shared" si="21"/>
        <v>14.285714285714285</v>
      </c>
      <c r="G56" s="319">
        <v>1</v>
      </c>
      <c r="H56" s="318">
        <f t="shared" si="22"/>
        <v>7.1428571428571423</v>
      </c>
      <c r="I56" s="319">
        <v>11</v>
      </c>
      <c r="J56" s="317">
        <f t="shared" si="23"/>
        <v>78.571428571428569</v>
      </c>
      <c r="K56" s="319">
        <v>9</v>
      </c>
      <c r="L56" s="318">
        <f t="shared" si="24"/>
        <v>64.285714285714292</v>
      </c>
      <c r="M56" s="319">
        <v>10</v>
      </c>
      <c r="N56" s="318">
        <f t="shared" si="25"/>
        <v>71.428571428571431</v>
      </c>
      <c r="O56" s="319">
        <v>9</v>
      </c>
      <c r="P56" s="318">
        <f t="shared" si="26"/>
        <v>64.285714285714292</v>
      </c>
      <c r="Q56" s="312">
        <v>57.2</v>
      </c>
      <c r="R56" s="320">
        <v>56.33</v>
      </c>
      <c r="S56" s="35">
        <v>53.38</v>
      </c>
      <c r="T56" s="58">
        <v>54.84</v>
      </c>
    </row>
    <row r="57" spans="1:20" ht="21">
      <c r="A57" s="308" t="s">
        <v>12</v>
      </c>
      <c r="B57" s="309">
        <f t="shared" si="18"/>
        <v>14</v>
      </c>
      <c r="C57" s="309">
        <f t="shared" si="19"/>
        <v>9</v>
      </c>
      <c r="D57" s="310">
        <f t="shared" si="20"/>
        <v>64.285714285714292</v>
      </c>
      <c r="E57" s="309">
        <v>6</v>
      </c>
      <c r="F57" s="310">
        <f t="shared" si="21"/>
        <v>42.857142857142854</v>
      </c>
      <c r="G57" s="311">
        <v>3</v>
      </c>
      <c r="H57" s="310">
        <f t="shared" si="22"/>
        <v>21.428571428571427</v>
      </c>
      <c r="I57" s="311">
        <v>5</v>
      </c>
      <c r="J57" s="310">
        <f t="shared" si="23"/>
        <v>35.714285714285715</v>
      </c>
      <c r="K57" s="311">
        <v>7</v>
      </c>
      <c r="L57" s="310">
        <f t="shared" si="24"/>
        <v>50</v>
      </c>
      <c r="M57" s="311">
        <v>12</v>
      </c>
      <c r="N57" s="310">
        <f t="shared" si="25"/>
        <v>85.714285714285708</v>
      </c>
      <c r="O57" s="311">
        <v>11</v>
      </c>
      <c r="P57" s="310">
        <f t="shared" si="26"/>
        <v>78.571428571428569</v>
      </c>
      <c r="Q57" s="312">
        <v>54.12</v>
      </c>
      <c r="R57" s="320">
        <v>54.41</v>
      </c>
      <c r="S57" s="321">
        <v>50.7</v>
      </c>
      <c r="T57" s="58">
        <v>52.27</v>
      </c>
    </row>
    <row r="58" spans="1:20" ht="21">
      <c r="A58" s="316" t="s">
        <v>13</v>
      </c>
      <c r="B58" s="317">
        <f t="shared" si="18"/>
        <v>14</v>
      </c>
      <c r="C58" s="309">
        <f t="shared" si="19"/>
        <v>3</v>
      </c>
      <c r="D58" s="318">
        <f t="shared" si="20"/>
        <v>21.428571428571427</v>
      </c>
      <c r="E58" s="317">
        <v>2</v>
      </c>
      <c r="F58" s="318">
        <f t="shared" si="21"/>
        <v>14.285714285714285</v>
      </c>
      <c r="G58" s="319">
        <v>1</v>
      </c>
      <c r="H58" s="318">
        <f t="shared" si="22"/>
        <v>7.1428571428571423</v>
      </c>
      <c r="I58" s="319">
        <v>11</v>
      </c>
      <c r="J58" s="318">
        <f t="shared" si="23"/>
        <v>78.571428571428569</v>
      </c>
      <c r="K58" s="319">
        <v>7</v>
      </c>
      <c r="L58" s="318">
        <f t="shared" si="24"/>
        <v>50</v>
      </c>
      <c r="M58" s="319">
        <v>13</v>
      </c>
      <c r="N58" s="318">
        <f t="shared" si="25"/>
        <v>92.857142857142861</v>
      </c>
      <c r="O58" s="319">
        <v>13</v>
      </c>
      <c r="P58" s="318">
        <f t="shared" si="26"/>
        <v>92.857142857142861</v>
      </c>
      <c r="Q58" s="312">
        <v>59.68</v>
      </c>
      <c r="R58" s="320">
        <v>58.77</v>
      </c>
      <c r="S58" s="321">
        <v>52.2</v>
      </c>
      <c r="T58" s="58">
        <v>53.85</v>
      </c>
    </row>
    <row r="67" spans="1:20" s="293" customFormat="1" ht="24.75" customHeight="1">
      <c r="A67" s="929" t="s">
        <v>301</v>
      </c>
      <c r="B67" s="929"/>
      <c r="C67" s="929"/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  <c r="P67" s="929"/>
      <c r="Q67" s="929"/>
      <c r="R67" s="929"/>
      <c r="S67" s="929"/>
      <c r="T67" s="929"/>
    </row>
    <row r="68" spans="1:20" s="293" customFormat="1" ht="24.75" customHeight="1">
      <c r="A68" s="861" t="s">
        <v>324</v>
      </c>
      <c r="B68" s="861"/>
      <c r="C68" s="861"/>
      <c r="D68" s="861"/>
      <c r="E68" s="861"/>
      <c r="F68" s="861"/>
      <c r="G68" s="861"/>
      <c r="H68" s="861"/>
      <c r="I68" s="861"/>
      <c r="J68" s="861"/>
      <c r="K68" s="861"/>
      <c r="L68" s="861"/>
      <c r="M68" s="861"/>
      <c r="N68" s="861"/>
      <c r="O68" s="861"/>
      <c r="P68" s="861"/>
      <c r="Q68" s="861"/>
      <c r="R68" s="861"/>
      <c r="S68" s="861"/>
      <c r="T68" s="327"/>
    </row>
    <row r="69" spans="1:20" s="293" customFormat="1" ht="24.75" customHeight="1">
      <c r="A69" s="328"/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295" t="s">
        <v>325</v>
      </c>
    </row>
    <row r="70" spans="1:20" ht="23.25">
      <c r="A70" s="296"/>
      <c r="B70" s="297" t="s">
        <v>304</v>
      </c>
      <c r="C70" s="877" t="s">
        <v>305</v>
      </c>
      <c r="D70" s="878"/>
      <c r="E70" s="878"/>
      <c r="F70" s="878"/>
      <c r="G70" s="878"/>
      <c r="H70" s="878"/>
      <c r="I70" s="879" t="s">
        <v>306</v>
      </c>
      <c r="J70" s="880"/>
      <c r="K70" s="883" t="s">
        <v>307</v>
      </c>
      <c r="L70" s="883"/>
      <c r="M70" s="883"/>
      <c r="N70" s="883"/>
      <c r="O70" s="883"/>
      <c r="P70" s="883"/>
      <c r="Q70" s="930" t="s">
        <v>308</v>
      </c>
      <c r="R70" s="931"/>
      <c r="S70" s="931"/>
      <c r="T70" s="932"/>
    </row>
    <row r="71" spans="1:20" ht="18.75">
      <c r="A71" s="298" t="s">
        <v>309</v>
      </c>
      <c r="B71" s="298" t="s">
        <v>310</v>
      </c>
      <c r="C71" s="890" t="s">
        <v>311</v>
      </c>
      <c r="D71" s="890"/>
      <c r="E71" s="891" t="s">
        <v>312</v>
      </c>
      <c r="F71" s="891"/>
      <c r="G71" s="892" t="s">
        <v>313</v>
      </c>
      <c r="H71" s="892"/>
      <c r="I71" s="881"/>
      <c r="J71" s="882"/>
      <c r="K71" s="936" t="s">
        <v>314</v>
      </c>
      <c r="L71" s="936"/>
      <c r="M71" s="927" t="s">
        <v>20</v>
      </c>
      <c r="N71" s="927"/>
      <c r="O71" s="928" t="s">
        <v>21</v>
      </c>
      <c r="P71" s="928"/>
      <c r="Q71" s="933"/>
      <c r="R71" s="934"/>
      <c r="S71" s="934"/>
      <c r="T71" s="935"/>
    </row>
    <row r="72" spans="1:20" ht="23.25">
      <c r="A72" s="299"/>
      <c r="B72" s="300" t="s">
        <v>315</v>
      </c>
      <c r="C72" s="301" t="s">
        <v>316</v>
      </c>
      <c r="D72" s="302" t="s">
        <v>317</v>
      </c>
      <c r="E72" s="301" t="s">
        <v>316</v>
      </c>
      <c r="F72" s="302" t="s">
        <v>317</v>
      </c>
      <c r="G72" s="301" t="s">
        <v>316</v>
      </c>
      <c r="H72" s="302" t="s">
        <v>317</v>
      </c>
      <c r="I72" s="301" t="s">
        <v>316</v>
      </c>
      <c r="J72" s="302" t="s">
        <v>317</v>
      </c>
      <c r="K72" s="301" t="s">
        <v>316</v>
      </c>
      <c r="L72" s="303" t="s">
        <v>317</v>
      </c>
      <c r="M72" s="301" t="s">
        <v>316</v>
      </c>
      <c r="N72" s="303" t="s">
        <v>317</v>
      </c>
      <c r="O72" s="301" t="s">
        <v>316</v>
      </c>
      <c r="P72" s="303" t="s">
        <v>317</v>
      </c>
      <c r="Q72" s="304" t="s">
        <v>318</v>
      </c>
      <c r="R72" s="305" t="s">
        <v>22</v>
      </c>
      <c r="S72" s="306" t="s">
        <v>20</v>
      </c>
      <c r="T72" s="307" t="s">
        <v>21</v>
      </c>
    </row>
    <row r="73" spans="1:20" ht="21">
      <c r="A73" s="308" t="s">
        <v>5</v>
      </c>
      <c r="B73" s="329">
        <f>C73+I73</f>
        <v>11</v>
      </c>
      <c r="C73" s="329">
        <f>E73+G73</f>
        <v>3</v>
      </c>
      <c r="D73" s="330">
        <f>C73/11*100</f>
        <v>27.27272727272727</v>
      </c>
      <c r="E73" s="329">
        <v>3</v>
      </c>
      <c r="F73" s="330">
        <f>E73/11*100</f>
        <v>27.27272727272727</v>
      </c>
      <c r="G73" s="331">
        <v>0</v>
      </c>
      <c r="H73" s="330">
        <f>G73/11*100</f>
        <v>0</v>
      </c>
      <c r="I73" s="331">
        <v>8</v>
      </c>
      <c r="J73" s="330">
        <f>I73/11*100</f>
        <v>72.727272727272734</v>
      </c>
      <c r="K73" s="331">
        <v>5</v>
      </c>
      <c r="L73" s="330">
        <f>K73/11*100</f>
        <v>45.454545454545453</v>
      </c>
      <c r="M73" s="331">
        <v>6</v>
      </c>
      <c r="N73" s="330">
        <f>M73/11*100</f>
        <v>54.54545454545454</v>
      </c>
      <c r="O73" s="331">
        <v>5</v>
      </c>
      <c r="P73" s="330">
        <f>O73/11*100</f>
        <v>45.454545454545453</v>
      </c>
      <c r="Q73" s="312">
        <v>44.76</v>
      </c>
      <c r="R73" s="313">
        <v>47.37</v>
      </c>
      <c r="S73" s="314">
        <v>44.01</v>
      </c>
      <c r="T73" s="315">
        <v>45.68</v>
      </c>
    </row>
    <row r="74" spans="1:20" ht="21">
      <c r="A74" s="316" t="s">
        <v>7</v>
      </c>
      <c r="B74" s="317">
        <f t="shared" ref="B74:B80" si="27">C74+I74</f>
        <v>11</v>
      </c>
      <c r="C74" s="317">
        <f t="shared" ref="C74:C80" si="28">E74+G74</f>
        <v>3</v>
      </c>
      <c r="D74" s="318">
        <f t="shared" ref="D74:D80" si="29">C74/11*100</f>
        <v>27.27272727272727</v>
      </c>
      <c r="E74" s="317">
        <v>2</v>
      </c>
      <c r="F74" s="318">
        <f t="shared" ref="F74:F80" si="30">E74/11*100</f>
        <v>18.181818181818183</v>
      </c>
      <c r="G74" s="319">
        <v>1</v>
      </c>
      <c r="H74" s="318">
        <f t="shared" ref="H74:H80" si="31">G74/11*100</f>
        <v>9.0909090909090917</v>
      </c>
      <c r="I74" s="319">
        <v>8</v>
      </c>
      <c r="J74" s="318">
        <f t="shared" ref="J74:J80" si="32">I74/11*100</f>
        <v>72.727272727272734</v>
      </c>
      <c r="K74" s="319">
        <v>4</v>
      </c>
      <c r="L74" s="318">
        <f t="shared" ref="L74:L80" si="33">K74/11*100</f>
        <v>36.363636363636367</v>
      </c>
      <c r="M74" s="319">
        <v>6</v>
      </c>
      <c r="N74" s="318">
        <f t="shared" ref="N74:N80" si="34">M74/11*100</f>
        <v>54.54545454545454</v>
      </c>
      <c r="O74" s="319">
        <v>4</v>
      </c>
      <c r="P74" s="318">
        <f t="shared" ref="P74:P80" si="35">O74/11*100</f>
        <v>36.363636363636367</v>
      </c>
      <c r="Q74" s="312">
        <v>44.13</v>
      </c>
      <c r="R74" s="320">
        <v>45.44</v>
      </c>
      <c r="S74" s="35">
        <v>42.57</v>
      </c>
      <c r="T74" s="58">
        <v>44.22</v>
      </c>
    </row>
    <row r="75" spans="1:20" ht="21">
      <c r="A75" s="308" t="s">
        <v>8</v>
      </c>
      <c r="B75" s="329">
        <f t="shared" si="27"/>
        <v>11</v>
      </c>
      <c r="C75" s="329">
        <f t="shared" si="28"/>
        <v>9</v>
      </c>
      <c r="D75" s="330">
        <f t="shared" si="29"/>
        <v>81.818181818181827</v>
      </c>
      <c r="E75" s="329">
        <v>6</v>
      </c>
      <c r="F75" s="330">
        <f t="shared" si="30"/>
        <v>54.54545454545454</v>
      </c>
      <c r="G75" s="331">
        <v>3</v>
      </c>
      <c r="H75" s="330">
        <f t="shared" si="31"/>
        <v>27.27272727272727</v>
      </c>
      <c r="I75" s="331">
        <v>2</v>
      </c>
      <c r="J75" s="330">
        <f t="shared" si="32"/>
        <v>18.181818181818183</v>
      </c>
      <c r="K75" s="331">
        <v>7</v>
      </c>
      <c r="L75" s="330">
        <f t="shared" si="33"/>
        <v>63.636363636363633</v>
      </c>
      <c r="M75" s="331">
        <v>8</v>
      </c>
      <c r="N75" s="330">
        <f t="shared" si="34"/>
        <v>72.727272727272734</v>
      </c>
      <c r="O75" s="331">
        <v>8</v>
      </c>
      <c r="P75" s="330">
        <f t="shared" si="35"/>
        <v>72.727272727272734</v>
      </c>
      <c r="Q75" s="312">
        <v>36.19</v>
      </c>
      <c r="R75" s="320">
        <v>37.53</v>
      </c>
      <c r="S75" s="35">
        <v>34.03</v>
      </c>
      <c r="T75" s="58">
        <v>36.99</v>
      </c>
    </row>
    <row r="76" spans="1:20" ht="21">
      <c r="A76" s="316" t="s">
        <v>9</v>
      </c>
      <c r="B76" s="317">
        <f t="shared" si="27"/>
        <v>11</v>
      </c>
      <c r="C76" s="317">
        <f t="shared" si="28"/>
        <v>1</v>
      </c>
      <c r="D76" s="318">
        <f t="shared" si="29"/>
        <v>9.0909090909090917</v>
      </c>
      <c r="E76" s="317">
        <v>1</v>
      </c>
      <c r="F76" s="318">
        <f t="shared" si="30"/>
        <v>9.0909090909090917</v>
      </c>
      <c r="G76" s="319">
        <v>0</v>
      </c>
      <c r="H76" s="318">
        <f t="shared" si="31"/>
        <v>0</v>
      </c>
      <c r="I76" s="319">
        <v>10</v>
      </c>
      <c r="J76" s="318">
        <f t="shared" si="32"/>
        <v>90.909090909090907</v>
      </c>
      <c r="K76" s="319">
        <v>4</v>
      </c>
      <c r="L76" s="318">
        <f t="shared" si="33"/>
        <v>36.363636363636367</v>
      </c>
      <c r="M76" s="319">
        <v>6</v>
      </c>
      <c r="N76" s="318">
        <f t="shared" si="34"/>
        <v>54.54545454545454</v>
      </c>
      <c r="O76" s="319">
        <v>6</v>
      </c>
      <c r="P76" s="318">
        <f t="shared" si="35"/>
        <v>54.54545454545454</v>
      </c>
      <c r="Q76" s="312">
        <v>36.979999999999997</v>
      </c>
      <c r="R76" s="320">
        <v>37.15</v>
      </c>
      <c r="S76" s="35">
        <v>33.83</v>
      </c>
      <c r="T76" s="65">
        <v>35.770000000000003</v>
      </c>
    </row>
    <row r="77" spans="1:20" ht="21">
      <c r="A77" s="308" t="s">
        <v>10</v>
      </c>
      <c r="B77" s="329">
        <f t="shared" si="27"/>
        <v>11</v>
      </c>
      <c r="C77" s="329">
        <f t="shared" si="28"/>
        <v>6</v>
      </c>
      <c r="D77" s="330">
        <f t="shared" si="29"/>
        <v>54.54545454545454</v>
      </c>
      <c r="E77" s="329">
        <v>4</v>
      </c>
      <c r="F77" s="330">
        <f t="shared" si="30"/>
        <v>36.363636363636367</v>
      </c>
      <c r="G77" s="331">
        <v>2</v>
      </c>
      <c r="H77" s="330">
        <f t="shared" si="31"/>
        <v>18.181818181818183</v>
      </c>
      <c r="I77" s="331">
        <v>5</v>
      </c>
      <c r="J77" s="330">
        <f t="shared" si="32"/>
        <v>45.454545454545453</v>
      </c>
      <c r="K77" s="331">
        <v>4</v>
      </c>
      <c r="L77" s="330">
        <f t="shared" si="33"/>
        <v>36.363636363636367</v>
      </c>
      <c r="M77" s="331">
        <v>7</v>
      </c>
      <c r="N77" s="330">
        <f t="shared" si="34"/>
        <v>63.636363636363633</v>
      </c>
      <c r="O77" s="331">
        <v>7</v>
      </c>
      <c r="P77" s="330">
        <f t="shared" si="35"/>
        <v>63.636363636363633</v>
      </c>
      <c r="Q77" s="312">
        <v>38.03</v>
      </c>
      <c r="R77" s="320">
        <v>38.81</v>
      </c>
      <c r="S77" s="35">
        <v>36.090000000000003</v>
      </c>
      <c r="T77" s="58">
        <v>37.46</v>
      </c>
    </row>
    <row r="78" spans="1:20" ht="21">
      <c r="A78" s="316" t="s">
        <v>280</v>
      </c>
      <c r="B78" s="317">
        <f t="shared" si="27"/>
        <v>11</v>
      </c>
      <c r="C78" s="317">
        <f t="shared" si="28"/>
        <v>3</v>
      </c>
      <c r="D78" s="318">
        <f t="shared" si="29"/>
        <v>27.27272727272727</v>
      </c>
      <c r="E78" s="317">
        <v>3</v>
      </c>
      <c r="F78" s="318">
        <f t="shared" si="30"/>
        <v>27.27272727272727</v>
      </c>
      <c r="G78" s="319">
        <v>0</v>
      </c>
      <c r="H78" s="318">
        <f t="shared" si="31"/>
        <v>0</v>
      </c>
      <c r="I78" s="319">
        <v>8</v>
      </c>
      <c r="J78" s="318">
        <f t="shared" si="32"/>
        <v>72.727272727272734</v>
      </c>
      <c r="K78" s="319">
        <v>7</v>
      </c>
      <c r="L78" s="318">
        <f t="shared" si="33"/>
        <v>63.636363636363633</v>
      </c>
      <c r="M78" s="319">
        <v>8</v>
      </c>
      <c r="N78" s="318">
        <f t="shared" si="34"/>
        <v>72.727272727272734</v>
      </c>
      <c r="O78" s="319">
        <v>7</v>
      </c>
      <c r="P78" s="318">
        <f t="shared" si="35"/>
        <v>63.636363636363633</v>
      </c>
      <c r="Q78" s="312">
        <v>56.93</v>
      </c>
      <c r="R78" s="320">
        <v>56.33</v>
      </c>
      <c r="S78" s="35">
        <v>53.38</v>
      </c>
      <c r="T78" s="58">
        <v>54.84</v>
      </c>
    </row>
    <row r="79" spans="1:20" ht="21">
      <c r="A79" s="308" t="s">
        <v>12</v>
      </c>
      <c r="B79" s="329">
        <f t="shared" si="27"/>
        <v>11</v>
      </c>
      <c r="C79" s="329">
        <f t="shared" si="28"/>
        <v>9</v>
      </c>
      <c r="D79" s="330">
        <f t="shared" si="29"/>
        <v>81.818181818181827</v>
      </c>
      <c r="E79" s="329">
        <v>9</v>
      </c>
      <c r="F79" s="330">
        <f t="shared" si="30"/>
        <v>81.818181818181827</v>
      </c>
      <c r="G79" s="331">
        <v>0</v>
      </c>
      <c r="H79" s="330">
        <f t="shared" si="31"/>
        <v>0</v>
      </c>
      <c r="I79" s="331">
        <v>2</v>
      </c>
      <c r="J79" s="330">
        <f t="shared" si="32"/>
        <v>18.181818181818183</v>
      </c>
      <c r="K79" s="331">
        <v>5</v>
      </c>
      <c r="L79" s="330">
        <f t="shared" si="33"/>
        <v>45.454545454545453</v>
      </c>
      <c r="M79" s="331">
        <v>6</v>
      </c>
      <c r="N79" s="330">
        <f t="shared" si="34"/>
        <v>54.54545454545454</v>
      </c>
      <c r="O79" s="331">
        <v>5</v>
      </c>
      <c r="P79" s="330">
        <f t="shared" si="35"/>
        <v>45.454545454545453</v>
      </c>
      <c r="Q79" s="312">
        <v>52.24</v>
      </c>
      <c r="R79" s="320">
        <v>54.41</v>
      </c>
      <c r="S79" s="321">
        <v>50.7</v>
      </c>
      <c r="T79" s="58">
        <v>52.27</v>
      </c>
    </row>
    <row r="80" spans="1:20" ht="21">
      <c r="A80" s="316" t="s">
        <v>13</v>
      </c>
      <c r="B80" s="317">
        <f t="shared" si="27"/>
        <v>11</v>
      </c>
      <c r="C80" s="317">
        <f t="shared" si="28"/>
        <v>7</v>
      </c>
      <c r="D80" s="318">
        <f t="shared" si="29"/>
        <v>63.636363636363633</v>
      </c>
      <c r="E80" s="317">
        <v>5</v>
      </c>
      <c r="F80" s="318">
        <f t="shared" si="30"/>
        <v>45.454545454545453</v>
      </c>
      <c r="G80" s="319">
        <v>2</v>
      </c>
      <c r="H80" s="318">
        <f t="shared" si="31"/>
        <v>18.181818181818183</v>
      </c>
      <c r="I80" s="319">
        <v>4</v>
      </c>
      <c r="J80" s="318">
        <f t="shared" si="32"/>
        <v>36.363636363636367</v>
      </c>
      <c r="K80" s="319">
        <v>6</v>
      </c>
      <c r="L80" s="318">
        <f t="shared" si="33"/>
        <v>54.54545454545454</v>
      </c>
      <c r="M80" s="319">
        <v>9</v>
      </c>
      <c r="N80" s="318">
        <f t="shared" si="34"/>
        <v>81.818181818181827</v>
      </c>
      <c r="O80" s="319">
        <v>9</v>
      </c>
      <c r="P80" s="318">
        <f t="shared" si="35"/>
        <v>81.818181818181827</v>
      </c>
      <c r="Q80" s="312">
        <v>59.97</v>
      </c>
      <c r="R80" s="320">
        <v>58.77</v>
      </c>
      <c r="S80" s="321">
        <v>52.2</v>
      </c>
      <c r="T80" s="58">
        <v>53.85</v>
      </c>
    </row>
    <row r="81" spans="1:20" ht="21">
      <c r="A81" s="332"/>
      <c r="B81" s="332"/>
      <c r="C81" s="333"/>
      <c r="D81" s="334"/>
      <c r="E81" s="333"/>
      <c r="F81" s="334"/>
      <c r="G81" s="335"/>
      <c r="H81" s="334"/>
      <c r="I81" s="335"/>
      <c r="J81" s="334"/>
      <c r="K81" s="335"/>
      <c r="L81" s="334"/>
      <c r="M81" s="335"/>
      <c r="N81" s="334"/>
      <c r="O81" s="335"/>
      <c r="P81" s="334"/>
      <c r="Q81" s="334"/>
      <c r="R81" s="336"/>
      <c r="S81" s="337"/>
      <c r="T81" s="337"/>
    </row>
    <row r="82" spans="1:20" ht="21">
      <c r="A82" s="332"/>
      <c r="B82" s="332"/>
      <c r="C82" s="333"/>
      <c r="D82" s="334"/>
      <c r="E82" s="333"/>
      <c r="F82" s="334"/>
      <c r="G82" s="335"/>
      <c r="H82" s="334"/>
      <c r="I82" s="335"/>
      <c r="J82" s="334"/>
      <c r="K82" s="335"/>
      <c r="L82" s="334"/>
      <c r="M82" s="335"/>
      <c r="N82" s="334"/>
      <c r="O82" s="335"/>
      <c r="P82" s="334"/>
      <c r="Q82" s="334"/>
      <c r="R82" s="336"/>
      <c r="S82" s="337"/>
      <c r="T82" s="337"/>
    </row>
    <row r="83" spans="1:20" ht="21">
      <c r="A83" s="332"/>
      <c r="B83" s="332"/>
      <c r="C83" s="333"/>
      <c r="D83" s="334"/>
      <c r="E83" s="333"/>
      <c r="F83" s="334"/>
      <c r="G83" s="335"/>
      <c r="H83" s="334"/>
      <c r="I83" s="335"/>
      <c r="J83" s="334"/>
      <c r="K83" s="335"/>
      <c r="L83" s="334"/>
      <c r="M83" s="335"/>
      <c r="N83" s="334"/>
      <c r="O83" s="335"/>
      <c r="P83" s="334"/>
      <c r="Q83" s="334"/>
      <c r="R83" s="336"/>
      <c r="S83" s="337"/>
      <c r="T83" s="337"/>
    </row>
    <row r="84" spans="1:20" ht="32.25" customHeight="1"/>
    <row r="87" spans="1:20" ht="25.5" customHeight="1"/>
    <row r="88" spans="1:20" s="293" customFormat="1" ht="24.75" customHeight="1">
      <c r="A88" s="929" t="s">
        <v>301</v>
      </c>
      <c r="B88" s="929"/>
      <c r="C88" s="929"/>
      <c r="D88" s="929"/>
      <c r="E88" s="929"/>
      <c r="F88" s="929"/>
      <c r="G88" s="929"/>
      <c r="H88" s="929"/>
      <c r="I88" s="929"/>
      <c r="J88" s="929"/>
      <c r="K88" s="929"/>
      <c r="L88" s="929"/>
      <c r="M88" s="929"/>
      <c r="N88" s="929"/>
      <c r="O88" s="929"/>
      <c r="P88" s="929"/>
      <c r="Q88" s="929"/>
      <c r="R88" s="929"/>
      <c r="S88" s="929"/>
      <c r="T88" s="929"/>
    </row>
    <row r="89" spans="1:20" s="293" customFormat="1" ht="24.75" customHeight="1">
      <c r="A89" s="861" t="s">
        <v>326</v>
      </c>
      <c r="B89" s="861"/>
      <c r="C89" s="861"/>
      <c r="D89" s="861"/>
      <c r="E89" s="861"/>
      <c r="F89" s="861"/>
      <c r="G89" s="861"/>
      <c r="H89" s="861"/>
      <c r="I89" s="861"/>
      <c r="J89" s="861"/>
      <c r="K89" s="861"/>
      <c r="L89" s="861"/>
      <c r="M89" s="861"/>
      <c r="N89" s="861"/>
      <c r="O89" s="861"/>
      <c r="P89" s="861"/>
      <c r="Q89" s="861"/>
      <c r="R89" s="861"/>
      <c r="S89" s="861"/>
    </row>
    <row r="90" spans="1:20" s="293" customFormat="1" ht="24.75" customHeight="1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295" t="s">
        <v>327</v>
      </c>
    </row>
    <row r="91" spans="1:20" ht="23.25">
      <c r="A91" s="296"/>
      <c r="B91" s="297" t="s">
        <v>304</v>
      </c>
      <c r="C91" s="877" t="s">
        <v>305</v>
      </c>
      <c r="D91" s="878"/>
      <c r="E91" s="878"/>
      <c r="F91" s="878"/>
      <c r="G91" s="878"/>
      <c r="H91" s="878"/>
      <c r="I91" s="879" t="s">
        <v>306</v>
      </c>
      <c r="J91" s="880"/>
      <c r="K91" s="883" t="s">
        <v>307</v>
      </c>
      <c r="L91" s="883"/>
      <c r="M91" s="883"/>
      <c r="N91" s="883"/>
      <c r="O91" s="883"/>
      <c r="P91" s="883"/>
      <c r="Q91" s="930" t="s">
        <v>308</v>
      </c>
      <c r="R91" s="931"/>
      <c r="S91" s="931"/>
      <c r="T91" s="932"/>
    </row>
    <row r="92" spans="1:20" ht="18.75">
      <c r="A92" s="298" t="s">
        <v>309</v>
      </c>
      <c r="B92" s="298" t="s">
        <v>310</v>
      </c>
      <c r="C92" s="890" t="s">
        <v>311</v>
      </c>
      <c r="D92" s="890"/>
      <c r="E92" s="891" t="s">
        <v>312</v>
      </c>
      <c r="F92" s="891"/>
      <c r="G92" s="892" t="s">
        <v>313</v>
      </c>
      <c r="H92" s="892"/>
      <c r="I92" s="881"/>
      <c r="J92" s="882"/>
      <c r="K92" s="936" t="s">
        <v>314</v>
      </c>
      <c r="L92" s="936"/>
      <c r="M92" s="927" t="s">
        <v>20</v>
      </c>
      <c r="N92" s="927"/>
      <c r="O92" s="928" t="s">
        <v>21</v>
      </c>
      <c r="P92" s="928"/>
      <c r="Q92" s="933"/>
      <c r="R92" s="934"/>
      <c r="S92" s="934"/>
      <c r="T92" s="935"/>
    </row>
    <row r="93" spans="1:20" ht="23.25">
      <c r="A93" s="299"/>
      <c r="B93" s="300" t="s">
        <v>315</v>
      </c>
      <c r="C93" s="301" t="s">
        <v>316</v>
      </c>
      <c r="D93" s="302" t="s">
        <v>317</v>
      </c>
      <c r="E93" s="301" t="s">
        <v>316</v>
      </c>
      <c r="F93" s="302" t="s">
        <v>317</v>
      </c>
      <c r="G93" s="301" t="s">
        <v>316</v>
      </c>
      <c r="H93" s="302" t="s">
        <v>317</v>
      </c>
      <c r="I93" s="301" t="s">
        <v>316</v>
      </c>
      <c r="J93" s="302" t="s">
        <v>317</v>
      </c>
      <c r="K93" s="301" t="s">
        <v>316</v>
      </c>
      <c r="L93" s="303" t="s">
        <v>317</v>
      </c>
      <c r="M93" s="301" t="s">
        <v>316</v>
      </c>
      <c r="N93" s="303" t="s">
        <v>317</v>
      </c>
      <c r="O93" s="301" t="s">
        <v>316</v>
      </c>
      <c r="P93" s="303" t="s">
        <v>317</v>
      </c>
      <c r="Q93" s="304" t="s">
        <v>318</v>
      </c>
      <c r="R93" s="305" t="s">
        <v>22</v>
      </c>
      <c r="S93" s="306" t="s">
        <v>20</v>
      </c>
      <c r="T93" s="307" t="s">
        <v>21</v>
      </c>
    </row>
    <row r="94" spans="1:20" ht="21">
      <c r="A94" s="308" t="s">
        <v>5</v>
      </c>
      <c r="B94" s="329">
        <f>C94+I94</f>
        <v>12</v>
      </c>
      <c r="C94" s="329">
        <f>E94+G94</f>
        <v>2</v>
      </c>
      <c r="D94" s="330">
        <f>C94/13*100</f>
        <v>15.384615384615385</v>
      </c>
      <c r="E94" s="329">
        <v>1</v>
      </c>
      <c r="F94" s="330">
        <f>E94/13*100</f>
        <v>7.6923076923076925</v>
      </c>
      <c r="G94" s="331">
        <v>1</v>
      </c>
      <c r="H94" s="330">
        <f>G94/13*100</f>
        <v>7.6923076923076925</v>
      </c>
      <c r="I94" s="331">
        <v>10</v>
      </c>
      <c r="J94" s="330">
        <f>I94/13*100</f>
        <v>76.923076923076934</v>
      </c>
      <c r="K94" s="331">
        <v>3</v>
      </c>
      <c r="L94" s="330">
        <f>K94/13*100</f>
        <v>23.076923076923077</v>
      </c>
      <c r="M94" s="331">
        <v>7</v>
      </c>
      <c r="N94" s="330">
        <f>M94/13*100</f>
        <v>53.846153846153847</v>
      </c>
      <c r="O94" s="331">
        <v>4</v>
      </c>
      <c r="P94" s="330">
        <f>O94/13*100</f>
        <v>30.76923076923077</v>
      </c>
      <c r="Q94" s="312">
        <v>44.96</v>
      </c>
      <c r="R94" s="313">
        <v>47.37</v>
      </c>
      <c r="S94" s="314">
        <v>44.01</v>
      </c>
      <c r="T94" s="315">
        <v>45.68</v>
      </c>
    </row>
    <row r="95" spans="1:20" ht="21">
      <c r="A95" s="316" t="s">
        <v>7</v>
      </c>
      <c r="B95" s="317">
        <f t="shared" ref="B95:B101" si="36">C95+I95</f>
        <v>12</v>
      </c>
      <c r="C95" s="317">
        <f t="shared" ref="C95:C101" si="37">E95+G95</f>
        <v>2</v>
      </c>
      <c r="D95" s="318">
        <f t="shared" ref="D95:D101" si="38">C95/13*100</f>
        <v>15.384615384615385</v>
      </c>
      <c r="E95" s="317">
        <v>1</v>
      </c>
      <c r="F95" s="318">
        <f t="shared" ref="F95:F100" si="39">E95/13*100</f>
        <v>7.6923076923076925</v>
      </c>
      <c r="G95" s="319">
        <v>1</v>
      </c>
      <c r="H95" s="318">
        <f t="shared" ref="H95:H101" si="40">G95/13*100</f>
        <v>7.6923076923076925</v>
      </c>
      <c r="I95" s="319">
        <v>10</v>
      </c>
      <c r="J95" s="318">
        <f t="shared" ref="J95:J101" si="41">I95/13*100</f>
        <v>76.923076923076934</v>
      </c>
      <c r="K95" s="319">
        <v>4</v>
      </c>
      <c r="L95" s="318">
        <f t="shared" ref="L95:L101" si="42">K95/13*100</f>
        <v>30.76923076923077</v>
      </c>
      <c r="M95" s="319">
        <v>8</v>
      </c>
      <c r="N95" s="318">
        <f t="shared" ref="N95:N101" si="43">M95/13*100</f>
        <v>61.53846153846154</v>
      </c>
      <c r="O95" s="319">
        <v>5</v>
      </c>
      <c r="P95" s="318">
        <f t="shared" ref="P95:P101" si="44">O95/13*100</f>
        <v>38.461538461538467</v>
      </c>
      <c r="Q95" s="312">
        <v>43.62</v>
      </c>
      <c r="R95" s="320">
        <v>45.44</v>
      </c>
      <c r="S95" s="35">
        <v>42.57</v>
      </c>
      <c r="T95" s="58">
        <v>44.22</v>
      </c>
    </row>
    <row r="96" spans="1:20" ht="21">
      <c r="A96" s="308" t="s">
        <v>8</v>
      </c>
      <c r="B96" s="329">
        <f t="shared" si="36"/>
        <v>12</v>
      </c>
      <c r="C96" s="329">
        <f t="shared" si="37"/>
        <v>11</v>
      </c>
      <c r="D96" s="330">
        <f t="shared" si="38"/>
        <v>84.615384615384613</v>
      </c>
      <c r="E96" s="329">
        <v>5</v>
      </c>
      <c r="F96" s="330">
        <f t="shared" si="39"/>
        <v>38.461538461538467</v>
      </c>
      <c r="G96" s="331">
        <v>6</v>
      </c>
      <c r="H96" s="330">
        <f t="shared" si="40"/>
        <v>46.153846153846153</v>
      </c>
      <c r="I96" s="331">
        <v>1</v>
      </c>
      <c r="J96" s="330">
        <f t="shared" si="41"/>
        <v>7.6923076923076925</v>
      </c>
      <c r="K96" s="331">
        <v>3</v>
      </c>
      <c r="L96" s="330">
        <f t="shared" si="42"/>
        <v>23.076923076923077</v>
      </c>
      <c r="M96" s="331">
        <v>5</v>
      </c>
      <c r="N96" s="330">
        <f t="shared" si="43"/>
        <v>38.461538461538467</v>
      </c>
      <c r="O96" s="331">
        <v>3</v>
      </c>
      <c r="P96" s="330">
        <f t="shared" si="44"/>
        <v>23.076923076923077</v>
      </c>
      <c r="Q96" s="312">
        <v>34.229999999999997</v>
      </c>
      <c r="R96" s="320">
        <v>37.53</v>
      </c>
      <c r="S96" s="35">
        <v>34.03</v>
      </c>
      <c r="T96" s="58">
        <v>36.99</v>
      </c>
    </row>
    <row r="97" spans="1:20" ht="21">
      <c r="A97" s="316" t="s">
        <v>9</v>
      </c>
      <c r="B97" s="317">
        <f t="shared" si="36"/>
        <v>12</v>
      </c>
      <c r="C97" s="329">
        <f t="shared" si="37"/>
        <v>0</v>
      </c>
      <c r="D97" s="318">
        <f t="shared" si="38"/>
        <v>0</v>
      </c>
      <c r="E97" s="317">
        <v>0</v>
      </c>
      <c r="F97" s="318">
        <f t="shared" si="39"/>
        <v>0</v>
      </c>
      <c r="G97" s="319">
        <v>0</v>
      </c>
      <c r="H97" s="318">
        <f t="shared" si="40"/>
        <v>0</v>
      </c>
      <c r="I97" s="319">
        <v>12</v>
      </c>
      <c r="J97" s="318">
        <f t="shared" si="41"/>
        <v>92.307692307692307</v>
      </c>
      <c r="K97" s="319">
        <v>2</v>
      </c>
      <c r="L97" s="318">
        <f t="shared" si="42"/>
        <v>15.384615384615385</v>
      </c>
      <c r="M97" s="319">
        <v>5</v>
      </c>
      <c r="N97" s="318">
        <f t="shared" si="43"/>
        <v>38.461538461538467</v>
      </c>
      <c r="O97" s="319">
        <v>3</v>
      </c>
      <c r="P97" s="318">
        <f t="shared" si="44"/>
        <v>23.076923076923077</v>
      </c>
      <c r="Q97" s="312">
        <v>33.119999999999997</v>
      </c>
      <c r="R97" s="320">
        <v>37.15</v>
      </c>
      <c r="S97" s="35">
        <v>33.83</v>
      </c>
      <c r="T97" s="65">
        <v>35.770000000000003</v>
      </c>
    </row>
    <row r="98" spans="1:20" ht="21">
      <c r="A98" s="308" t="s">
        <v>10</v>
      </c>
      <c r="B98" s="329">
        <f t="shared" si="36"/>
        <v>12</v>
      </c>
      <c r="C98" s="329">
        <f t="shared" si="37"/>
        <v>4</v>
      </c>
      <c r="D98" s="330">
        <f t="shared" si="38"/>
        <v>30.76923076923077</v>
      </c>
      <c r="E98" s="329">
        <v>2</v>
      </c>
      <c r="F98" s="330">
        <f t="shared" si="39"/>
        <v>15.384615384615385</v>
      </c>
      <c r="G98" s="331">
        <v>2</v>
      </c>
      <c r="H98" s="330">
        <f t="shared" si="40"/>
        <v>15.384615384615385</v>
      </c>
      <c r="I98" s="331">
        <v>8</v>
      </c>
      <c r="J98" s="330">
        <f t="shared" si="41"/>
        <v>61.53846153846154</v>
      </c>
      <c r="K98" s="331">
        <v>4</v>
      </c>
      <c r="L98" s="330">
        <f t="shared" si="42"/>
        <v>30.76923076923077</v>
      </c>
      <c r="M98" s="331">
        <v>7</v>
      </c>
      <c r="N98" s="330">
        <f t="shared" si="43"/>
        <v>53.846153846153847</v>
      </c>
      <c r="O98" s="331">
        <v>6</v>
      </c>
      <c r="P98" s="330">
        <f t="shared" si="44"/>
        <v>46.153846153846153</v>
      </c>
      <c r="Q98" s="312">
        <v>37.58</v>
      </c>
      <c r="R98" s="320">
        <v>38.81</v>
      </c>
      <c r="S98" s="35">
        <v>36.090000000000003</v>
      </c>
      <c r="T98" s="58">
        <v>37.46</v>
      </c>
    </row>
    <row r="99" spans="1:20" ht="21">
      <c r="A99" s="316" t="s">
        <v>280</v>
      </c>
      <c r="B99" s="317">
        <f t="shared" si="36"/>
        <v>12</v>
      </c>
      <c r="C99" s="317">
        <f t="shared" si="37"/>
        <v>0</v>
      </c>
      <c r="D99" s="318">
        <f t="shared" si="38"/>
        <v>0</v>
      </c>
      <c r="E99" s="317">
        <v>0</v>
      </c>
      <c r="F99" s="318">
        <f t="shared" si="39"/>
        <v>0</v>
      </c>
      <c r="G99" s="319">
        <v>0</v>
      </c>
      <c r="H99" s="318">
        <f t="shared" si="40"/>
        <v>0</v>
      </c>
      <c r="I99" s="319">
        <v>12</v>
      </c>
      <c r="J99" s="318">
        <f t="shared" si="41"/>
        <v>92.307692307692307</v>
      </c>
      <c r="K99" s="319">
        <v>3</v>
      </c>
      <c r="L99" s="318">
        <f t="shared" si="42"/>
        <v>23.076923076923077</v>
      </c>
      <c r="M99" s="319">
        <v>6</v>
      </c>
      <c r="N99" s="318">
        <f t="shared" si="43"/>
        <v>46.153846153846153</v>
      </c>
      <c r="O99" s="319">
        <v>5</v>
      </c>
      <c r="P99" s="318">
        <f t="shared" si="44"/>
        <v>38.461538461538467</v>
      </c>
      <c r="Q99" s="312">
        <v>53.69</v>
      </c>
      <c r="R99" s="320">
        <v>56.33</v>
      </c>
      <c r="S99" s="35">
        <v>53.38</v>
      </c>
      <c r="T99" s="58">
        <v>54.84</v>
      </c>
    </row>
    <row r="100" spans="1:20" ht="21">
      <c r="A100" s="308" t="s">
        <v>12</v>
      </c>
      <c r="B100" s="329">
        <f t="shared" si="36"/>
        <v>12</v>
      </c>
      <c r="C100" s="329">
        <f t="shared" si="37"/>
        <v>8</v>
      </c>
      <c r="D100" s="330">
        <f t="shared" si="38"/>
        <v>61.53846153846154</v>
      </c>
      <c r="E100" s="329">
        <v>7</v>
      </c>
      <c r="F100" s="330">
        <f t="shared" si="39"/>
        <v>53.846153846153847</v>
      </c>
      <c r="G100" s="331">
        <v>1</v>
      </c>
      <c r="H100" s="330">
        <f t="shared" si="40"/>
        <v>7.6923076923076925</v>
      </c>
      <c r="I100" s="331">
        <v>4</v>
      </c>
      <c r="J100" s="330">
        <f t="shared" si="41"/>
        <v>30.76923076923077</v>
      </c>
      <c r="K100" s="331">
        <v>2</v>
      </c>
      <c r="L100" s="330">
        <f t="shared" si="42"/>
        <v>15.384615384615385</v>
      </c>
      <c r="M100" s="331">
        <v>5</v>
      </c>
      <c r="N100" s="330">
        <f t="shared" si="43"/>
        <v>38.461538461538467</v>
      </c>
      <c r="O100" s="331">
        <v>4</v>
      </c>
      <c r="P100" s="330">
        <f t="shared" si="44"/>
        <v>30.76923076923077</v>
      </c>
      <c r="Q100" s="312">
        <v>51.2</v>
      </c>
      <c r="R100" s="320">
        <v>54.41</v>
      </c>
      <c r="S100" s="321">
        <v>50.7</v>
      </c>
      <c r="T100" s="58">
        <v>52.27</v>
      </c>
    </row>
    <row r="101" spans="1:20" ht="21">
      <c r="A101" s="316" t="s">
        <v>13</v>
      </c>
      <c r="B101" s="317">
        <f t="shared" si="36"/>
        <v>12</v>
      </c>
      <c r="C101" s="317">
        <f t="shared" si="37"/>
        <v>4</v>
      </c>
      <c r="D101" s="318">
        <f t="shared" si="38"/>
        <v>30.76923076923077</v>
      </c>
      <c r="E101" s="317">
        <v>3</v>
      </c>
      <c r="F101" s="318">
        <f t="shared" ref="F101" si="45">E101/128*100</f>
        <v>2.34375</v>
      </c>
      <c r="G101" s="319">
        <v>1</v>
      </c>
      <c r="H101" s="318">
        <f t="shared" si="40"/>
        <v>7.6923076923076925</v>
      </c>
      <c r="I101" s="319">
        <v>8</v>
      </c>
      <c r="J101" s="318">
        <f t="shared" si="41"/>
        <v>61.53846153846154</v>
      </c>
      <c r="K101" s="319">
        <v>7</v>
      </c>
      <c r="L101" s="318">
        <f t="shared" si="42"/>
        <v>53.846153846153847</v>
      </c>
      <c r="M101" s="319">
        <v>11</v>
      </c>
      <c r="N101" s="318">
        <f t="shared" si="43"/>
        <v>84.615384615384613</v>
      </c>
      <c r="O101" s="319">
        <v>10</v>
      </c>
      <c r="P101" s="318">
        <f t="shared" si="44"/>
        <v>76.923076923076934</v>
      </c>
      <c r="Q101" s="312">
        <v>60.24</v>
      </c>
      <c r="R101" s="320">
        <v>58.77</v>
      </c>
      <c r="S101" s="321">
        <v>52.2</v>
      </c>
      <c r="T101" s="58">
        <v>53.85</v>
      </c>
    </row>
    <row r="103" spans="1:20" ht="21">
      <c r="A103" s="293" t="s">
        <v>328</v>
      </c>
    </row>
    <row r="108" spans="1:20" s="293" customFormat="1" ht="24.75" customHeight="1">
      <c r="A108" s="929" t="s">
        <v>301</v>
      </c>
      <c r="B108" s="929"/>
      <c r="C108" s="929"/>
      <c r="D108" s="929"/>
      <c r="E108" s="929"/>
      <c r="F108" s="929"/>
      <c r="G108" s="929"/>
      <c r="H108" s="929"/>
      <c r="I108" s="929"/>
      <c r="J108" s="929"/>
      <c r="K108" s="929"/>
      <c r="L108" s="929"/>
      <c r="M108" s="929"/>
      <c r="N108" s="929"/>
      <c r="O108" s="929"/>
      <c r="P108" s="929"/>
      <c r="Q108" s="929"/>
      <c r="R108" s="929"/>
      <c r="S108" s="929"/>
      <c r="T108" s="929"/>
    </row>
    <row r="109" spans="1:20" s="293" customFormat="1" ht="24.75" customHeight="1">
      <c r="A109" s="861" t="s">
        <v>329</v>
      </c>
      <c r="B109" s="861"/>
      <c r="C109" s="861"/>
      <c r="D109" s="861"/>
      <c r="E109" s="861"/>
      <c r="F109" s="861"/>
      <c r="G109" s="861"/>
      <c r="H109" s="861"/>
      <c r="I109" s="861"/>
      <c r="J109" s="861"/>
      <c r="K109" s="861"/>
      <c r="L109" s="861"/>
      <c r="M109" s="861"/>
      <c r="N109" s="861"/>
      <c r="O109" s="861"/>
      <c r="P109" s="861"/>
      <c r="Q109" s="861"/>
      <c r="R109" s="861"/>
      <c r="S109" s="861"/>
    </row>
    <row r="110" spans="1:20" s="293" customFormat="1" ht="24.75" customHeight="1">
      <c r="A110" s="338"/>
      <c r="B110" s="338"/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295" t="s">
        <v>325</v>
      </c>
    </row>
    <row r="111" spans="1:20" ht="23.25">
      <c r="A111" s="296"/>
      <c r="B111" s="297" t="s">
        <v>304</v>
      </c>
      <c r="C111" s="877" t="s">
        <v>305</v>
      </c>
      <c r="D111" s="878"/>
      <c r="E111" s="878"/>
      <c r="F111" s="878"/>
      <c r="G111" s="878"/>
      <c r="H111" s="878"/>
      <c r="I111" s="879" t="s">
        <v>306</v>
      </c>
      <c r="J111" s="880"/>
      <c r="K111" s="883" t="s">
        <v>307</v>
      </c>
      <c r="L111" s="883"/>
      <c r="M111" s="883"/>
      <c r="N111" s="883"/>
      <c r="O111" s="883"/>
      <c r="P111" s="883"/>
      <c r="Q111" s="930" t="s">
        <v>308</v>
      </c>
      <c r="R111" s="931"/>
      <c r="S111" s="931"/>
      <c r="T111" s="932"/>
    </row>
    <row r="112" spans="1:20" ht="18.75">
      <c r="A112" s="298" t="s">
        <v>309</v>
      </c>
      <c r="B112" s="298" t="s">
        <v>310</v>
      </c>
      <c r="C112" s="890" t="s">
        <v>311</v>
      </c>
      <c r="D112" s="890"/>
      <c r="E112" s="891" t="s">
        <v>312</v>
      </c>
      <c r="F112" s="891"/>
      <c r="G112" s="892" t="s">
        <v>313</v>
      </c>
      <c r="H112" s="892"/>
      <c r="I112" s="881"/>
      <c r="J112" s="882"/>
      <c r="K112" s="936" t="s">
        <v>314</v>
      </c>
      <c r="L112" s="936"/>
      <c r="M112" s="927" t="s">
        <v>20</v>
      </c>
      <c r="N112" s="927"/>
      <c r="O112" s="928" t="s">
        <v>21</v>
      </c>
      <c r="P112" s="928"/>
      <c r="Q112" s="933"/>
      <c r="R112" s="934"/>
      <c r="S112" s="934"/>
      <c r="T112" s="935"/>
    </row>
    <row r="113" spans="1:20" ht="23.25">
      <c r="A113" s="299"/>
      <c r="B113" s="300" t="s">
        <v>315</v>
      </c>
      <c r="C113" s="301" t="s">
        <v>316</v>
      </c>
      <c r="D113" s="302" t="s">
        <v>317</v>
      </c>
      <c r="E113" s="301" t="s">
        <v>316</v>
      </c>
      <c r="F113" s="302" t="s">
        <v>317</v>
      </c>
      <c r="G113" s="301" t="s">
        <v>316</v>
      </c>
      <c r="H113" s="302" t="s">
        <v>317</v>
      </c>
      <c r="I113" s="301" t="s">
        <v>316</v>
      </c>
      <c r="J113" s="302" t="s">
        <v>317</v>
      </c>
      <c r="K113" s="301" t="s">
        <v>316</v>
      </c>
      <c r="L113" s="303" t="s">
        <v>317</v>
      </c>
      <c r="M113" s="301" t="s">
        <v>316</v>
      </c>
      <c r="N113" s="303" t="s">
        <v>317</v>
      </c>
      <c r="O113" s="301" t="s">
        <v>316</v>
      </c>
      <c r="P113" s="303" t="s">
        <v>317</v>
      </c>
      <c r="Q113" s="304" t="s">
        <v>318</v>
      </c>
      <c r="R113" s="305" t="s">
        <v>22</v>
      </c>
      <c r="S113" s="306" t="s">
        <v>20</v>
      </c>
      <c r="T113" s="307" t="s">
        <v>21</v>
      </c>
    </row>
    <row r="114" spans="1:20" ht="21">
      <c r="A114" s="308" t="s">
        <v>5</v>
      </c>
      <c r="B114" s="329">
        <f>C114+I114</f>
        <v>11</v>
      </c>
      <c r="C114" s="329">
        <f t="shared" ref="C114:C121" si="46">E114+G114</f>
        <v>4</v>
      </c>
      <c r="D114" s="330">
        <f>C114/12*100</f>
        <v>33.333333333333329</v>
      </c>
      <c r="E114" s="329">
        <v>4</v>
      </c>
      <c r="F114" s="330">
        <f>E114/12*100</f>
        <v>33.333333333333329</v>
      </c>
      <c r="G114" s="331">
        <v>0</v>
      </c>
      <c r="H114" s="330">
        <f>G114/12*100</f>
        <v>0</v>
      </c>
      <c r="I114" s="331">
        <v>7</v>
      </c>
      <c r="J114" s="330">
        <f>I114/12*100</f>
        <v>58.333333333333336</v>
      </c>
      <c r="K114" s="331">
        <v>5</v>
      </c>
      <c r="L114" s="330">
        <f>K114/12*100</f>
        <v>41.666666666666671</v>
      </c>
      <c r="M114" s="331">
        <v>8</v>
      </c>
      <c r="N114" s="330">
        <f>M114/12*100</f>
        <v>66.666666666666657</v>
      </c>
      <c r="O114" s="331">
        <v>8</v>
      </c>
      <c r="P114" s="330">
        <f>O114/12*100</f>
        <v>66.666666666666657</v>
      </c>
      <c r="Q114" s="312">
        <v>46.42</v>
      </c>
      <c r="R114" s="313">
        <v>47.37</v>
      </c>
      <c r="S114" s="314">
        <v>44.01</v>
      </c>
      <c r="T114" s="315">
        <v>45.68</v>
      </c>
    </row>
    <row r="115" spans="1:20" ht="21">
      <c r="A115" s="316" t="s">
        <v>7</v>
      </c>
      <c r="B115" s="317">
        <f t="shared" ref="B115:B121" si="47">C115+I115</f>
        <v>11</v>
      </c>
      <c r="C115" s="317">
        <f t="shared" si="46"/>
        <v>2</v>
      </c>
      <c r="D115" s="318">
        <f t="shared" ref="D115:D121" si="48">C115/12*100</f>
        <v>16.666666666666664</v>
      </c>
      <c r="E115" s="317">
        <v>1</v>
      </c>
      <c r="F115" s="318">
        <f t="shared" ref="F115:F121" si="49">E115/12*100</f>
        <v>8.3333333333333321</v>
      </c>
      <c r="G115" s="319">
        <v>1</v>
      </c>
      <c r="H115" s="318">
        <f t="shared" ref="H115:H121" si="50">G115/12*100</f>
        <v>8.3333333333333321</v>
      </c>
      <c r="I115" s="319">
        <v>9</v>
      </c>
      <c r="J115" s="318">
        <f t="shared" ref="J115:J121" si="51">I115/12*100</f>
        <v>75</v>
      </c>
      <c r="K115" s="319">
        <v>4</v>
      </c>
      <c r="L115" s="318">
        <f t="shared" ref="L115:L121" si="52">K115/12*100</f>
        <v>33.333333333333329</v>
      </c>
      <c r="M115" s="319">
        <v>8</v>
      </c>
      <c r="N115" s="318">
        <f t="shared" ref="N115:N121" si="53">M115/12*100</f>
        <v>66.666666666666657</v>
      </c>
      <c r="O115" s="319">
        <v>6</v>
      </c>
      <c r="P115" s="318">
        <f t="shared" ref="P115:P121" si="54">O115/12*100</f>
        <v>50</v>
      </c>
      <c r="Q115" s="312">
        <v>44.17</v>
      </c>
      <c r="R115" s="320">
        <v>45.44</v>
      </c>
      <c r="S115" s="35">
        <v>42.57</v>
      </c>
      <c r="T115" s="58">
        <v>44.22</v>
      </c>
    </row>
    <row r="116" spans="1:20" ht="21">
      <c r="A116" s="308" t="s">
        <v>8</v>
      </c>
      <c r="B116" s="329">
        <f t="shared" si="47"/>
        <v>11</v>
      </c>
      <c r="C116" s="329">
        <f t="shared" si="46"/>
        <v>6</v>
      </c>
      <c r="D116" s="330">
        <f t="shared" si="48"/>
        <v>50</v>
      </c>
      <c r="E116" s="329">
        <v>5</v>
      </c>
      <c r="F116" s="330">
        <f t="shared" si="49"/>
        <v>41.666666666666671</v>
      </c>
      <c r="G116" s="331">
        <v>1</v>
      </c>
      <c r="H116" s="330">
        <f t="shared" si="50"/>
        <v>8.3333333333333321</v>
      </c>
      <c r="I116" s="331">
        <v>5</v>
      </c>
      <c r="J116" s="330">
        <f t="shared" si="51"/>
        <v>41.666666666666671</v>
      </c>
      <c r="K116" s="331">
        <v>3</v>
      </c>
      <c r="L116" s="330">
        <f t="shared" si="52"/>
        <v>25</v>
      </c>
      <c r="M116" s="331">
        <v>6</v>
      </c>
      <c r="N116" s="330">
        <f t="shared" si="53"/>
        <v>50</v>
      </c>
      <c r="O116" s="331">
        <v>3</v>
      </c>
      <c r="P116" s="330">
        <f t="shared" si="54"/>
        <v>25</v>
      </c>
      <c r="Q116" s="312">
        <v>33.47</v>
      </c>
      <c r="R116" s="320">
        <v>37.53</v>
      </c>
      <c r="S116" s="35">
        <v>34.03</v>
      </c>
      <c r="T116" s="58">
        <v>36.99</v>
      </c>
    </row>
    <row r="117" spans="1:20" ht="21">
      <c r="A117" s="316" t="s">
        <v>9</v>
      </c>
      <c r="B117" s="317">
        <f t="shared" si="47"/>
        <v>11</v>
      </c>
      <c r="C117" s="317">
        <f t="shared" si="46"/>
        <v>0</v>
      </c>
      <c r="D117" s="318">
        <f t="shared" si="48"/>
        <v>0</v>
      </c>
      <c r="E117" s="317">
        <v>0</v>
      </c>
      <c r="F117" s="318">
        <f t="shared" si="49"/>
        <v>0</v>
      </c>
      <c r="G117" s="319">
        <v>0</v>
      </c>
      <c r="H117" s="318">
        <f t="shared" si="50"/>
        <v>0</v>
      </c>
      <c r="I117" s="319">
        <v>11</v>
      </c>
      <c r="J117" s="318">
        <f t="shared" si="51"/>
        <v>91.666666666666657</v>
      </c>
      <c r="K117" s="319">
        <v>4</v>
      </c>
      <c r="L117" s="318">
        <f t="shared" si="52"/>
        <v>33.333333333333329</v>
      </c>
      <c r="M117" s="319">
        <v>7</v>
      </c>
      <c r="N117" s="318">
        <f t="shared" si="53"/>
        <v>58.333333333333336</v>
      </c>
      <c r="O117" s="319">
        <v>6</v>
      </c>
      <c r="P117" s="318">
        <f t="shared" si="54"/>
        <v>50</v>
      </c>
      <c r="Q117" s="312">
        <v>35.56</v>
      </c>
      <c r="R117" s="320">
        <v>37.15</v>
      </c>
      <c r="S117" s="35">
        <v>33.83</v>
      </c>
      <c r="T117" s="65">
        <v>35.770000000000003</v>
      </c>
    </row>
    <row r="118" spans="1:20" ht="21">
      <c r="A118" s="308" t="s">
        <v>10</v>
      </c>
      <c r="B118" s="329">
        <f t="shared" si="47"/>
        <v>11</v>
      </c>
      <c r="C118" s="329">
        <f t="shared" si="46"/>
        <v>3</v>
      </c>
      <c r="D118" s="330">
        <f t="shared" si="48"/>
        <v>25</v>
      </c>
      <c r="E118" s="329">
        <v>0</v>
      </c>
      <c r="F118" s="329">
        <f t="shared" si="49"/>
        <v>0</v>
      </c>
      <c r="G118" s="331">
        <v>3</v>
      </c>
      <c r="H118" s="330">
        <f t="shared" si="50"/>
        <v>25</v>
      </c>
      <c r="I118" s="331">
        <v>8</v>
      </c>
      <c r="J118" s="330">
        <f t="shared" si="51"/>
        <v>66.666666666666657</v>
      </c>
      <c r="K118" s="331">
        <v>5</v>
      </c>
      <c r="L118" s="330">
        <f t="shared" si="52"/>
        <v>41.666666666666671</v>
      </c>
      <c r="M118" s="331">
        <v>8</v>
      </c>
      <c r="N118" s="330">
        <f t="shared" si="53"/>
        <v>66.666666666666657</v>
      </c>
      <c r="O118" s="331">
        <v>7</v>
      </c>
      <c r="P118" s="330">
        <f t="shared" si="54"/>
        <v>58.333333333333336</v>
      </c>
      <c r="Q118" s="312">
        <v>38.200000000000003</v>
      </c>
      <c r="R118" s="320">
        <v>38.81</v>
      </c>
      <c r="S118" s="35">
        <v>36.090000000000003</v>
      </c>
      <c r="T118" s="58">
        <v>37.46</v>
      </c>
    </row>
    <row r="119" spans="1:20" ht="21">
      <c r="A119" s="316" t="s">
        <v>280</v>
      </c>
      <c r="B119" s="317">
        <f t="shared" si="47"/>
        <v>11</v>
      </c>
      <c r="C119" s="317">
        <f t="shared" si="46"/>
        <v>3</v>
      </c>
      <c r="D119" s="318">
        <f t="shared" si="48"/>
        <v>25</v>
      </c>
      <c r="E119" s="317">
        <v>1</v>
      </c>
      <c r="F119" s="318">
        <f t="shared" si="49"/>
        <v>8.3333333333333321</v>
      </c>
      <c r="G119" s="319">
        <v>2</v>
      </c>
      <c r="H119" s="318">
        <f t="shared" si="50"/>
        <v>16.666666666666664</v>
      </c>
      <c r="I119" s="319">
        <v>8</v>
      </c>
      <c r="J119" s="318">
        <f t="shared" si="51"/>
        <v>66.666666666666657</v>
      </c>
      <c r="K119" s="319">
        <v>8</v>
      </c>
      <c r="L119" s="318">
        <f t="shared" si="52"/>
        <v>66.666666666666657</v>
      </c>
      <c r="M119" s="319">
        <v>9</v>
      </c>
      <c r="N119" s="318">
        <f t="shared" si="53"/>
        <v>75</v>
      </c>
      <c r="O119" s="319">
        <v>8</v>
      </c>
      <c r="P119" s="318">
        <f t="shared" si="54"/>
        <v>66.666666666666657</v>
      </c>
      <c r="Q119" s="312">
        <v>57.08</v>
      </c>
      <c r="R119" s="320">
        <v>56.33</v>
      </c>
      <c r="S119" s="35">
        <v>53.38</v>
      </c>
      <c r="T119" s="58">
        <v>54.84</v>
      </c>
    </row>
    <row r="120" spans="1:20" ht="21">
      <c r="A120" s="308" t="s">
        <v>12</v>
      </c>
      <c r="B120" s="329">
        <f t="shared" si="47"/>
        <v>11</v>
      </c>
      <c r="C120" s="329">
        <f t="shared" si="46"/>
        <v>9</v>
      </c>
      <c r="D120" s="330">
        <f t="shared" si="48"/>
        <v>75</v>
      </c>
      <c r="E120" s="329">
        <v>6</v>
      </c>
      <c r="F120" s="330">
        <f t="shared" si="49"/>
        <v>50</v>
      </c>
      <c r="G120" s="331">
        <v>3</v>
      </c>
      <c r="H120" s="330">
        <f t="shared" si="50"/>
        <v>25</v>
      </c>
      <c r="I120" s="331">
        <v>2</v>
      </c>
      <c r="J120" s="330">
        <f t="shared" si="51"/>
        <v>16.666666666666664</v>
      </c>
      <c r="K120" s="331">
        <v>5</v>
      </c>
      <c r="L120" s="330">
        <f t="shared" si="52"/>
        <v>41.666666666666671</v>
      </c>
      <c r="M120" s="331">
        <v>8</v>
      </c>
      <c r="N120" s="330">
        <f t="shared" si="53"/>
        <v>66.666666666666657</v>
      </c>
      <c r="O120" s="331">
        <v>5</v>
      </c>
      <c r="P120" s="330">
        <f t="shared" si="54"/>
        <v>41.666666666666671</v>
      </c>
      <c r="Q120" s="312">
        <v>52.98</v>
      </c>
      <c r="R120" s="320">
        <v>54.41</v>
      </c>
      <c r="S120" s="321">
        <v>50.7</v>
      </c>
      <c r="T120" s="58">
        <v>52.27</v>
      </c>
    </row>
    <row r="121" spans="1:20" ht="21">
      <c r="A121" s="316" t="s">
        <v>13</v>
      </c>
      <c r="B121" s="317">
        <f t="shared" si="47"/>
        <v>11</v>
      </c>
      <c r="C121" s="317">
        <f t="shared" si="46"/>
        <v>7</v>
      </c>
      <c r="D121" s="318">
        <f t="shared" si="48"/>
        <v>58.333333333333336</v>
      </c>
      <c r="E121" s="317">
        <v>3</v>
      </c>
      <c r="F121" s="318">
        <f t="shared" si="49"/>
        <v>25</v>
      </c>
      <c r="G121" s="319">
        <v>4</v>
      </c>
      <c r="H121" s="318">
        <f t="shared" si="50"/>
        <v>33.333333333333329</v>
      </c>
      <c r="I121" s="319">
        <v>4</v>
      </c>
      <c r="J121" s="318">
        <f t="shared" si="51"/>
        <v>33.333333333333329</v>
      </c>
      <c r="K121" s="319">
        <v>4</v>
      </c>
      <c r="L121" s="318">
        <f t="shared" si="52"/>
        <v>33.333333333333329</v>
      </c>
      <c r="M121" s="319">
        <v>9</v>
      </c>
      <c r="N121" s="318">
        <f t="shared" si="53"/>
        <v>75</v>
      </c>
      <c r="O121" s="319">
        <v>9</v>
      </c>
      <c r="P121" s="318">
        <f t="shared" si="54"/>
        <v>75</v>
      </c>
      <c r="Q121" s="312">
        <v>57.56</v>
      </c>
      <c r="R121" s="320">
        <v>58.77</v>
      </c>
      <c r="S121" s="321">
        <v>52.2</v>
      </c>
      <c r="T121" s="58">
        <v>53.85</v>
      </c>
    </row>
    <row r="123" spans="1:20" ht="21">
      <c r="A123" s="293" t="s">
        <v>330</v>
      </c>
    </row>
    <row r="130" spans="1:20" s="293" customFormat="1" ht="24.75" customHeight="1">
      <c r="A130" s="929" t="s">
        <v>301</v>
      </c>
      <c r="B130" s="929"/>
      <c r="C130" s="929"/>
      <c r="D130" s="929"/>
      <c r="E130" s="929"/>
      <c r="F130" s="929"/>
      <c r="G130" s="929"/>
      <c r="H130" s="929"/>
      <c r="I130" s="929"/>
      <c r="J130" s="929"/>
      <c r="K130" s="929"/>
      <c r="L130" s="929"/>
      <c r="M130" s="929"/>
      <c r="N130" s="929"/>
      <c r="O130" s="929"/>
      <c r="P130" s="929"/>
      <c r="Q130" s="929"/>
      <c r="R130" s="929"/>
      <c r="S130" s="929"/>
      <c r="T130" s="929"/>
    </row>
    <row r="131" spans="1:20" s="293" customFormat="1" ht="24.75" customHeight="1">
      <c r="A131" s="861" t="s">
        <v>331</v>
      </c>
      <c r="B131" s="861"/>
      <c r="C131" s="861"/>
      <c r="D131" s="861"/>
      <c r="E131" s="861"/>
      <c r="F131" s="861"/>
      <c r="G131" s="861"/>
      <c r="H131" s="861"/>
      <c r="I131" s="861"/>
      <c r="J131" s="861"/>
      <c r="K131" s="861"/>
      <c r="L131" s="861"/>
      <c r="M131" s="861"/>
      <c r="N131" s="861"/>
      <c r="O131" s="861"/>
      <c r="P131" s="861"/>
      <c r="Q131" s="861"/>
      <c r="R131" s="861"/>
      <c r="S131" s="861"/>
    </row>
    <row r="132" spans="1:20" s="293" customFormat="1" ht="24.75" customHeight="1">
      <c r="A132" s="338"/>
      <c r="B132" s="338"/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295" t="s">
        <v>327</v>
      </c>
    </row>
    <row r="133" spans="1:20" ht="23.25">
      <c r="A133" s="296"/>
      <c r="B133" s="297" t="s">
        <v>304</v>
      </c>
      <c r="C133" s="877" t="s">
        <v>305</v>
      </c>
      <c r="D133" s="878"/>
      <c r="E133" s="878"/>
      <c r="F133" s="878"/>
      <c r="G133" s="878"/>
      <c r="H133" s="878"/>
      <c r="I133" s="879" t="s">
        <v>306</v>
      </c>
      <c r="J133" s="880"/>
      <c r="K133" s="883" t="s">
        <v>307</v>
      </c>
      <c r="L133" s="883"/>
      <c r="M133" s="883"/>
      <c r="N133" s="883"/>
      <c r="O133" s="883"/>
      <c r="P133" s="883"/>
      <c r="Q133" s="930" t="s">
        <v>308</v>
      </c>
      <c r="R133" s="931"/>
      <c r="S133" s="931"/>
      <c r="T133" s="932"/>
    </row>
    <row r="134" spans="1:20" ht="18.75">
      <c r="A134" s="298" t="s">
        <v>309</v>
      </c>
      <c r="B134" s="298" t="s">
        <v>310</v>
      </c>
      <c r="C134" s="890" t="s">
        <v>311</v>
      </c>
      <c r="D134" s="890"/>
      <c r="E134" s="891" t="s">
        <v>312</v>
      </c>
      <c r="F134" s="891"/>
      <c r="G134" s="892" t="s">
        <v>313</v>
      </c>
      <c r="H134" s="892"/>
      <c r="I134" s="881"/>
      <c r="J134" s="882"/>
      <c r="K134" s="936" t="s">
        <v>314</v>
      </c>
      <c r="L134" s="936"/>
      <c r="M134" s="927" t="s">
        <v>20</v>
      </c>
      <c r="N134" s="927"/>
      <c r="O134" s="928" t="s">
        <v>21</v>
      </c>
      <c r="P134" s="928"/>
      <c r="Q134" s="933"/>
      <c r="R134" s="934"/>
      <c r="S134" s="934"/>
      <c r="T134" s="935"/>
    </row>
    <row r="135" spans="1:20" ht="23.25">
      <c r="A135" s="299"/>
      <c r="B135" s="300" t="s">
        <v>315</v>
      </c>
      <c r="C135" s="301" t="s">
        <v>316</v>
      </c>
      <c r="D135" s="302" t="s">
        <v>317</v>
      </c>
      <c r="E135" s="301" t="s">
        <v>316</v>
      </c>
      <c r="F135" s="302" t="s">
        <v>317</v>
      </c>
      <c r="G135" s="301" t="s">
        <v>316</v>
      </c>
      <c r="H135" s="302" t="s">
        <v>317</v>
      </c>
      <c r="I135" s="301" t="s">
        <v>316</v>
      </c>
      <c r="J135" s="302" t="s">
        <v>317</v>
      </c>
      <c r="K135" s="301" t="s">
        <v>316</v>
      </c>
      <c r="L135" s="303" t="s">
        <v>317</v>
      </c>
      <c r="M135" s="301" t="s">
        <v>316</v>
      </c>
      <c r="N135" s="303" t="s">
        <v>317</v>
      </c>
      <c r="O135" s="301" t="s">
        <v>316</v>
      </c>
      <c r="P135" s="303" t="s">
        <v>317</v>
      </c>
      <c r="Q135" s="304" t="s">
        <v>318</v>
      </c>
      <c r="R135" s="305" t="s">
        <v>22</v>
      </c>
      <c r="S135" s="306" t="s">
        <v>20</v>
      </c>
      <c r="T135" s="307" t="s">
        <v>21</v>
      </c>
    </row>
    <row r="136" spans="1:20" ht="21">
      <c r="A136" s="308" t="s">
        <v>5</v>
      </c>
      <c r="B136" s="329">
        <f>C136+I136</f>
        <v>12</v>
      </c>
      <c r="C136" s="329">
        <f t="shared" ref="C136:C143" si="55">E136+G136</f>
        <v>2</v>
      </c>
      <c r="D136" s="330">
        <f>C136/13*100</f>
        <v>15.384615384615385</v>
      </c>
      <c r="E136" s="329">
        <v>1</v>
      </c>
      <c r="F136" s="330">
        <f>E136/13*100</f>
        <v>7.6923076923076925</v>
      </c>
      <c r="G136" s="331">
        <v>1</v>
      </c>
      <c r="H136" s="330">
        <f>G136/13*100</f>
        <v>7.6923076923076925</v>
      </c>
      <c r="I136" s="331">
        <v>10</v>
      </c>
      <c r="J136" s="330">
        <f>I136/13*100</f>
        <v>76.923076923076934</v>
      </c>
      <c r="K136" s="331">
        <v>4</v>
      </c>
      <c r="L136" s="330">
        <f>K136/13*100</f>
        <v>30.76923076923077</v>
      </c>
      <c r="M136" s="331">
        <v>6</v>
      </c>
      <c r="N136" s="330">
        <f>M136/13*100</f>
        <v>46.153846153846153</v>
      </c>
      <c r="O136" s="331">
        <v>4</v>
      </c>
      <c r="P136" s="330">
        <f>O136/13*100</f>
        <v>30.76923076923077</v>
      </c>
      <c r="Q136" s="312">
        <v>43.82</v>
      </c>
      <c r="R136" s="313">
        <v>47.37</v>
      </c>
      <c r="S136" s="314">
        <v>44.01</v>
      </c>
      <c r="T136" s="315">
        <v>45.68</v>
      </c>
    </row>
    <row r="137" spans="1:20" ht="21">
      <c r="A137" s="316" t="s">
        <v>7</v>
      </c>
      <c r="B137" s="317">
        <f t="shared" ref="B137:B143" si="56">C137+I137</f>
        <v>12</v>
      </c>
      <c r="C137" s="317">
        <f t="shared" si="55"/>
        <v>1</v>
      </c>
      <c r="D137" s="318">
        <f t="shared" ref="D137:D143" si="57">C137/13*100</f>
        <v>7.6923076923076925</v>
      </c>
      <c r="E137" s="317">
        <v>1</v>
      </c>
      <c r="F137" s="318">
        <f t="shared" ref="F137:F143" si="58">E137/13*100</f>
        <v>7.6923076923076925</v>
      </c>
      <c r="G137" s="319">
        <v>0</v>
      </c>
      <c r="H137" s="318">
        <f t="shared" ref="H137:H143" si="59">G137/13*100</f>
        <v>0</v>
      </c>
      <c r="I137" s="319">
        <v>11</v>
      </c>
      <c r="J137" s="318">
        <f t="shared" ref="J137:J143" si="60">I137/13*100</f>
        <v>84.615384615384613</v>
      </c>
      <c r="K137" s="319">
        <v>1</v>
      </c>
      <c r="L137" s="318">
        <f t="shared" ref="L137:L143" si="61">K137/13*100</f>
        <v>7.6923076923076925</v>
      </c>
      <c r="M137" s="319">
        <v>4</v>
      </c>
      <c r="N137" s="318">
        <f t="shared" ref="N137:N143" si="62">M137/13*100</f>
        <v>30.76923076923077</v>
      </c>
      <c r="O137" s="319">
        <v>2</v>
      </c>
      <c r="P137" s="318">
        <f t="shared" ref="P137:P143" si="63">O137/13*100</f>
        <v>15.384615384615385</v>
      </c>
      <c r="Q137" s="312">
        <v>41.23</v>
      </c>
      <c r="R137" s="320">
        <v>45.44</v>
      </c>
      <c r="S137" s="35">
        <v>42.57</v>
      </c>
      <c r="T137" s="58">
        <v>44.22</v>
      </c>
    </row>
    <row r="138" spans="1:20" ht="21">
      <c r="A138" s="308" t="s">
        <v>8</v>
      </c>
      <c r="B138" s="329">
        <f t="shared" si="56"/>
        <v>12</v>
      </c>
      <c r="C138" s="329">
        <f t="shared" si="55"/>
        <v>3</v>
      </c>
      <c r="D138" s="330">
        <f t="shared" si="57"/>
        <v>23.076923076923077</v>
      </c>
      <c r="E138" s="329">
        <v>3</v>
      </c>
      <c r="F138" s="330">
        <f t="shared" si="58"/>
        <v>23.076923076923077</v>
      </c>
      <c r="G138" s="331">
        <v>0</v>
      </c>
      <c r="H138" s="330">
        <f t="shared" si="59"/>
        <v>0</v>
      </c>
      <c r="I138" s="331">
        <v>9</v>
      </c>
      <c r="J138" s="330">
        <f t="shared" si="60"/>
        <v>69.230769230769226</v>
      </c>
      <c r="K138" s="331">
        <v>1</v>
      </c>
      <c r="L138" s="330">
        <f t="shared" si="61"/>
        <v>7.6923076923076925</v>
      </c>
      <c r="M138" s="331">
        <v>3</v>
      </c>
      <c r="N138" s="330">
        <f t="shared" si="62"/>
        <v>23.076923076923077</v>
      </c>
      <c r="O138" s="331">
        <v>1</v>
      </c>
      <c r="P138" s="330">
        <f t="shared" si="63"/>
        <v>7.6923076923076925</v>
      </c>
      <c r="Q138" s="312">
        <v>32.119999999999997</v>
      </c>
      <c r="R138" s="320">
        <v>37.53</v>
      </c>
      <c r="S138" s="35">
        <v>34.03</v>
      </c>
      <c r="T138" s="58">
        <v>36.99</v>
      </c>
    </row>
    <row r="139" spans="1:20" ht="21">
      <c r="A139" s="316" t="s">
        <v>9</v>
      </c>
      <c r="B139" s="317">
        <f t="shared" si="56"/>
        <v>12</v>
      </c>
      <c r="C139" s="317">
        <f t="shared" si="55"/>
        <v>0</v>
      </c>
      <c r="D139" s="318">
        <f t="shared" si="57"/>
        <v>0</v>
      </c>
      <c r="E139" s="317">
        <v>0</v>
      </c>
      <c r="F139" s="318">
        <f t="shared" si="58"/>
        <v>0</v>
      </c>
      <c r="G139" s="319">
        <v>0</v>
      </c>
      <c r="H139" s="318">
        <f t="shared" si="59"/>
        <v>0</v>
      </c>
      <c r="I139" s="319">
        <v>12</v>
      </c>
      <c r="J139" s="318">
        <f t="shared" si="60"/>
        <v>92.307692307692307</v>
      </c>
      <c r="K139" s="319">
        <v>1</v>
      </c>
      <c r="L139" s="318">
        <f t="shared" si="61"/>
        <v>7.6923076923076925</v>
      </c>
      <c r="M139" s="319">
        <v>2</v>
      </c>
      <c r="N139" s="318">
        <f t="shared" si="62"/>
        <v>15.384615384615385</v>
      </c>
      <c r="O139" s="319">
        <v>2</v>
      </c>
      <c r="P139" s="318">
        <f t="shared" si="63"/>
        <v>15.384615384615385</v>
      </c>
      <c r="Q139" s="312">
        <v>31.45</v>
      </c>
      <c r="R139" s="320">
        <v>37.15</v>
      </c>
      <c r="S139" s="35">
        <v>33.83</v>
      </c>
      <c r="T139" s="65">
        <v>35.770000000000003</v>
      </c>
    </row>
    <row r="140" spans="1:20" ht="21">
      <c r="A140" s="308" t="s">
        <v>10</v>
      </c>
      <c r="B140" s="329">
        <f t="shared" si="56"/>
        <v>12</v>
      </c>
      <c r="C140" s="329">
        <f t="shared" si="55"/>
        <v>3</v>
      </c>
      <c r="D140" s="330">
        <f t="shared" si="57"/>
        <v>23.076923076923077</v>
      </c>
      <c r="E140" s="329">
        <v>2</v>
      </c>
      <c r="F140" s="330">
        <f t="shared" si="58"/>
        <v>15.384615384615385</v>
      </c>
      <c r="G140" s="331">
        <v>1</v>
      </c>
      <c r="H140" s="330">
        <f t="shared" si="59"/>
        <v>7.6923076923076925</v>
      </c>
      <c r="I140" s="331">
        <v>9</v>
      </c>
      <c r="J140" s="330">
        <f t="shared" si="60"/>
        <v>69.230769230769226</v>
      </c>
      <c r="K140" s="331">
        <v>4</v>
      </c>
      <c r="L140" s="330">
        <f t="shared" si="61"/>
        <v>30.76923076923077</v>
      </c>
      <c r="M140" s="331">
        <v>6</v>
      </c>
      <c r="N140" s="330">
        <f t="shared" si="62"/>
        <v>46.153846153846153</v>
      </c>
      <c r="O140" s="331">
        <v>5</v>
      </c>
      <c r="P140" s="330">
        <f t="shared" si="63"/>
        <v>38.461538461538467</v>
      </c>
      <c r="Q140" s="312">
        <v>36.72</v>
      </c>
      <c r="R140" s="320">
        <v>38.81</v>
      </c>
      <c r="S140" s="35">
        <v>36.090000000000003</v>
      </c>
      <c r="T140" s="58">
        <v>37.46</v>
      </c>
    </row>
    <row r="141" spans="1:20" ht="21">
      <c r="A141" s="316" t="s">
        <v>280</v>
      </c>
      <c r="B141" s="317">
        <f t="shared" si="56"/>
        <v>12</v>
      </c>
      <c r="C141" s="317">
        <f t="shared" si="55"/>
        <v>1</v>
      </c>
      <c r="D141" s="318">
        <f t="shared" si="57"/>
        <v>7.6923076923076925</v>
      </c>
      <c r="E141" s="317">
        <v>1</v>
      </c>
      <c r="F141" s="318">
        <f t="shared" si="58"/>
        <v>7.6923076923076925</v>
      </c>
      <c r="G141" s="319">
        <v>0</v>
      </c>
      <c r="H141" s="318">
        <f t="shared" si="59"/>
        <v>0</v>
      </c>
      <c r="I141" s="319">
        <v>11</v>
      </c>
      <c r="J141" s="318">
        <f t="shared" si="60"/>
        <v>84.615384615384613</v>
      </c>
      <c r="K141" s="319">
        <v>3</v>
      </c>
      <c r="L141" s="318">
        <f t="shared" si="61"/>
        <v>23.076923076923077</v>
      </c>
      <c r="M141" s="319">
        <v>7</v>
      </c>
      <c r="N141" s="318">
        <f t="shared" si="62"/>
        <v>53.846153846153847</v>
      </c>
      <c r="O141" s="319">
        <v>6</v>
      </c>
      <c r="P141" s="318">
        <f t="shared" si="63"/>
        <v>46.153846153846153</v>
      </c>
      <c r="Q141" s="312">
        <v>53.84</v>
      </c>
      <c r="R141" s="320">
        <v>56.33</v>
      </c>
      <c r="S141" s="35">
        <v>53.38</v>
      </c>
      <c r="T141" s="58">
        <v>54.84</v>
      </c>
    </row>
    <row r="142" spans="1:20" ht="21">
      <c r="A142" s="308" t="s">
        <v>12</v>
      </c>
      <c r="B142" s="329">
        <f t="shared" si="56"/>
        <v>12</v>
      </c>
      <c r="C142" s="329">
        <f t="shared" si="55"/>
        <v>5</v>
      </c>
      <c r="D142" s="330">
        <f t="shared" si="57"/>
        <v>38.461538461538467</v>
      </c>
      <c r="E142" s="329">
        <v>3</v>
      </c>
      <c r="F142" s="330">
        <f t="shared" si="58"/>
        <v>23.076923076923077</v>
      </c>
      <c r="G142" s="331">
        <v>2</v>
      </c>
      <c r="H142" s="330">
        <f t="shared" si="59"/>
        <v>15.384615384615385</v>
      </c>
      <c r="I142" s="331">
        <v>7</v>
      </c>
      <c r="J142" s="330">
        <f t="shared" si="60"/>
        <v>53.846153846153847</v>
      </c>
      <c r="K142" s="331">
        <v>6</v>
      </c>
      <c r="L142" s="330">
        <f t="shared" si="61"/>
        <v>46.153846153846153</v>
      </c>
      <c r="M142" s="331">
        <v>7</v>
      </c>
      <c r="N142" s="330">
        <f t="shared" si="62"/>
        <v>53.846153846153847</v>
      </c>
      <c r="O142" s="331">
        <v>6</v>
      </c>
      <c r="P142" s="330">
        <f t="shared" si="63"/>
        <v>46.153846153846153</v>
      </c>
      <c r="Q142" s="312">
        <v>55.05</v>
      </c>
      <c r="R142" s="320">
        <v>54.41</v>
      </c>
      <c r="S142" s="321">
        <v>50.7</v>
      </c>
      <c r="T142" s="58">
        <v>52.27</v>
      </c>
    </row>
    <row r="143" spans="1:20" ht="21">
      <c r="A143" s="316" t="s">
        <v>13</v>
      </c>
      <c r="B143" s="317">
        <f t="shared" si="56"/>
        <v>12</v>
      </c>
      <c r="C143" s="317">
        <f t="shared" si="55"/>
        <v>3</v>
      </c>
      <c r="D143" s="318">
        <f t="shared" si="57"/>
        <v>23.076923076923077</v>
      </c>
      <c r="E143" s="317">
        <v>3</v>
      </c>
      <c r="F143" s="318">
        <f t="shared" si="58"/>
        <v>23.076923076923077</v>
      </c>
      <c r="G143" s="319">
        <v>0</v>
      </c>
      <c r="H143" s="318">
        <f t="shared" si="59"/>
        <v>0</v>
      </c>
      <c r="I143" s="319">
        <v>9</v>
      </c>
      <c r="J143" s="318">
        <f t="shared" si="60"/>
        <v>69.230769230769226</v>
      </c>
      <c r="K143" s="319">
        <v>5</v>
      </c>
      <c r="L143" s="318">
        <f t="shared" si="61"/>
        <v>38.461538461538467</v>
      </c>
      <c r="M143" s="319">
        <v>10</v>
      </c>
      <c r="N143" s="318">
        <f t="shared" si="62"/>
        <v>76.923076923076934</v>
      </c>
      <c r="O143" s="319">
        <v>10</v>
      </c>
      <c r="P143" s="318">
        <f t="shared" si="63"/>
        <v>76.923076923076934</v>
      </c>
      <c r="Q143" s="312">
        <v>57.89</v>
      </c>
      <c r="R143" s="320">
        <v>58.77</v>
      </c>
      <c r="S143" s="321">
        <v>52.2</v>
      </c>
      <c r="T143" s="58">
        <v>53.85</v>
      </c>
    </row>
    <row r="144" spans="1:20" ht="21">
      <c r="A144" s="332"/>
      <c r="B144" s="332"/>
      <c r="C144" s="333"/>
      <c r="D144" s="334"/>
      <c r="E144" s="333"/>
      <c r="F144" s="334"/>
      <c r="G144" s="335"/>
      <c r="H144" s="334"/>
      <c r="I144" s="335"/>
      <c r="J144" s="334"/>
      <c r="K144" s="335"/>
      <c r="L144" s="334"/>
      <c r="M144" s="335"/>
      <c r="N144" s="334"/>
      <c r="O144" s="335"/>
      <c r="P144" s="334"/>
      <c r="Q144" s="334"/>
      <c r="R144" s="336"/>
      <c r="S144" s="337"/>
      <c r="T144" s="337"/>
    </row>
    <row r="145" spans="1:20" ht="21">
      <c r="A145" s="332" t="s">
        <v>332</v>
      </c>
      <c r="B145" s="332"/>
      <c r="C145" s="333"/>
      <c r="D145" s="334"/>
      <c r="E145" s="333"/>
      <c r="F145" s="334"/>
      <c r="G145" s="335"/>
      <c r="H145" s="334"/>
      <c r="I145" s="335"/>
      <c r="J145" s="334"/>
      <c r="K145" s="335"/>
      <c r="L145" s="334"/>
      <c r="M145" s="335"/>
      <c r="N145" s="334"/>
      <c r="O145" s="335"/>
      <c r="P145" s="334"/>
      <c r="Q145" s="334"/>
      <c r="R145" s="336"/>
      <c r="S145" s="337"/>
      <c r="T145" s="337"/>
    </row>
    <row r="146" spans="1:20" ht="21">
      <c r="A146" s="332"/>
      <c r="B146" s="332"/>
      <c r="C146" s="333"/>
      <c r="D146" s="334"/>
      <c r="E146" s="333"/>
      <c r="F146" s="334"/>
      <c r="G146" s="335"/>
      <c r="H146" s="334"/>
      <c r="I146" s="335"/>
      <c r="J146" s="334"/>
      <c r="K146" s="335"/>
      <c r="L146" s="334"/>
      <c r="M146" s="335"/>
      <c r="N146" s="334"/>
      <c r="O146" s="335"/>
      <c r="P146" s="334"/>
      <c r="Q146" s="334"/>
      <c r="R146" s="336"/>
      <c r="S146" s="337"/>
      <c r="T146" s="337"/>
    </row>
    <row r="147" spans="1:20" ht="21">
      <c r="A147" s="332"/>
      <c r="B147" s="332"/>
      <c r="C147" s="333"/>
      <c r="D147" s="334"/>
      <c r="E147" s="333"/>
      <c r="F147" s="334"/>
      <c r="G147" s="335"/>
      <c r="H147" s="334"/>
      <c r="I147" s="335"/>
      <c r="J147" s="334"/>
      <c r="K147" s="335"/>
      <c r="L147" s="334"/>
      <c r="M147" s="335"/>
      <c r="N147" s="334"/>
      <c r="O147" s="335"/>
      <c r="P147" s="334"/>
      <c r="Q147" s="334"/>
      <c r="R147" s="336"/>
      <c r="S147" s="337"/>
      <c r="T147" s="337"/>
    </row>
    <row r="151" spans="1:20" s="293" customFormat="1" ht="24.75" customHeight="1">
      <c r="A151" s="929" t="s">
        <v>301</v>
      </c>
      <c r="B151" s="929"/>
      <c r="C151" s="929"/>
      <c r="D151" s="929"/>
      <c r="E151" s="929"/>
      <c r="F151" s="929"/>
      <c r="G151" s="929"/>
      <c r="H151" s="929"/>
      <c r="I151" s="929"/>
      <c r="J151" s="929"/>
      <c r="K151" s="929"/>
      <c r="L151" s="929"/>
      <c r="M151" s="929"/>
      <c r="N151" s="929"/>
      <c r="O151" s="929"/>
      <c r="P151" s="929"/>
      <c r="Q151" s="929"/>
      <c r="R151" s="929"/>
      <c r="S151" s="929"/>
      <c r="T151" s="929"/>
    </row>
    <row r="152" spans="1:20" s="293" customFormat="1" ht="24.75" customHeight="1">
      <c r="A152" s="861" t="s">
        <v>333</v>
      </c>
      <c r="B152" s="861"/>
      <c r="C152" s="861"/>
      <c r="D152" s="861"/>
      <c r="E152" s="861"/>
      <c r="F152" s="861"/>
      <c r="G152" s="861"/>
      <c r="H152" s="861"/>
      <c r="I152" s="861"/>
      <c r="J152" s="861"/>
      <c r="K152" s="861"/>
      <c r="L152" s="861"/>
      <c r="M152" s="861"/>
      <c r="N152" s="861"/>
      <c r="O152" s="861"/>
      <c r="P152" s="861"/>
      <c r="Q152" s="861"/>
      <c r="R152" s="861"/>
      <c r="S152" s="861"/>
    </row>
    <row r="153" spans="1:20" s="293" customFormat="1" ht="24.75" customHeight="1">
      <c r="A153" s="294"/>
      <c r="B153" s="294"/>
      <c r="C153" s="294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5" t="s">
        <v>303</v>
      </c>
    </row>
    <row r="154" spans="1:20" ht="23.25">
      <c r="A154" s="296"/>
      <c r="B154" s="297" t="s">
        <v>304</v>
      </c>
      <c r="C154" s="877" t="s">
        <v>305</v>
      </c>
      <c r="D154" s="878"/>
      <c r="E154" s="878"/>
      <c r="F154" s="878"/>
      <c r="G154" s="878"/>
      <c r="H154" s="878"/>
      <c r="I154" s="879" t="s">
        <v>306</v>
      </c>
      <c r="J154" s="880"/>
      <c r="K154" s="883" t="s">
        <v>307</v>
      </c>
      <c r="L154" s="883"/>
      <c r="M154" s="883"/>
      <c r="N154" s="883"/>
      <c r="O154" s="883"/>
      <c r="P154" s="883"/>
      <c r="Q154" s="930" t="s">
        <v>308</v>
      </c>
      <c r="R154" s="931"/>
      <c r="S154" s="931"/>
      <c r="T154" s="932"/>
    </row>
    <row r="155" spans="1:20" ht="18.75">
      <c r="A155" s="298" t="s">
        <v>309</v>
      </c>
      <c r="B155" s="298" t="s">
        <v>310</v>
      </c>
      <c r="C155" s="890" t="s">
        <v>311</v>
      </c>
      <c r="D155" s="890"/>
      <c r="E155" s="891" t="s">
        <v>312</v>
      </c>
      <c r="F155" s="891"/>
      <c r="G155" s="892" t="s">
        <v>313</v>
      </c>
      <c r="H155" s="892"/>
      <c r="I155" s="881"/>
      <c r="J155" s="882"/>
      <c r="K155" s="936" t="s">
        <v>314</v>
      </c>
      <c r="L155" s="936"/>
      <c r="M155" s="927" t="s">
        <v>20</v>
      </c>
      <c r="N155" s="927"/>
      <c r="O155" s="928" t="s">
        <v>21</v>
      </c>
      <c r="P155" s="928"/>
      <c r="Q155" s="933"/>
      <c r="R155" s="934"/>
      <c r="S155" s="934"/>
      <c r="T155" s="935"/>
    </row>
    <row r="156" spans="1:20" ht="23.25">
      <c r="A156" s="299"/>
      <c r="B156" s="300" t="s">
        <v>315</v>
      </c>
      <c r="C156" s="301" t="s">
        <v>316</v>
      </c>
      <c r="D156" s="302" t="s">
        <v>317</v>
      </c>
      <c r="E156" s="301" t="s">
        <v>316</v>
      </c>
      <c r="F156" s="302" t="s">
        <v>317</v>
      </c>
      <c r="G156" s="301" t="s">
        <v>316</v>
      </c>
      <c r="H156" s="302" t="s">
        <v>317</v>
      </c>
      <c r="I156" s="301" t="s">
        <v>316</v>
      </c>
      <c r="J156" s="302" t="s">
        <v>317</v>
      </c>
      <c r="K156" s="301" t="s">
        <v>316</v>
      </c>
      <c r="L156" s="303" t="s">
        <v>317</v>
      </c>
      <c r="M156" s="301" t="s">
        <v>316</v>
      </c>
      <c r="N156" s="303" t="s">
        <v>317</v>
      </c>
      <c r="O156" s="301" t="s">
        <v>316</v>
      </c>
      <c r="P156" s="303" t="s">
        <v>317</v>
      </c>
      <c r="Q156" s="304" t="s">
        <v>318</v>
      </c>
      <c r="R156" s="305" t="s">
        <v>22</v>
      </c>
      <c r="S156" s="306" t="s">
        <v>20</v>
      </c>
      <c r="T156" s="307" t="s">
        <v>21</v>
      </c>
    </row>
    <row r="157" spans="1:20" ht="21">
      <c r="A157" s="308" t="s">
        <v>5</v>
      </c>
      <c r="B157" s="329">
        <f>C157+I157</f>
        <v>15</v>
      </c>
      <c r="C157" s="329">
        <f t="shared" ref="C157:C164" si="64">E157+G157</f>
        <v>1</v>
      </c>
      <c r="D157" s="330">
        <f>C157/15*100</f>
        <v>6.666666666666667</v>
      </c>
      <c r="E157" s="329">
        <v>1</v>
      </c>
      <c r="F157" s="330">
        <f>E157/15*100</f>
        <v>6.666666666666667</v>
      </c>
      <c r="G157" s="331">
        <v>0</v>
      </c>
      <c r="H157" s="330">
        <f>G157/16*100</f>
        <v>0</v>
      </c>
      <c r="I157" s="331">
        <v>14</v>
      </c>
      <c r="J157" s="330">
        <f>I157/16*100</f>
        <v>87.5</v>
      </c>
      <c r="K157" s="331">
        <v>1</v>
      </c>
      <c r="L157" s="330">
        <f>K157/16*100</f>
        <v>6.25</v>
      </c>
      <c r="M157" s="331">
        <v>7</v>
      </c>
      <c r="N157" s="330">
        <f>M157/16*100</f>
        <v>43.75</v>
      </c>
      <c r="O157" s="331">
        <v>3</v>
      </c>
      <c r="P157" s="330">
        <f>O157/16*100</f>
        <v>18.75</v>
      </c>
      <c r="Q157" s="312">
        <v>42.9</v>
      </c>
      <c r="R157" s="313">
        <v>47.37</v>
      </c>
      <c r="S157" s="314">
        <v>44.01</v>
      </c>
      <c r="T157" s="315">
        <v>45.68</v>
      </c>
    </row>
    <row r="158" spans="1:20" ht="21">
      <c r="A158" s="316" t="s">
        <v>7</v>
      </c>
      <c r="B158" s="317">
        <f t="shared" ref="B158:B164" si="65">C158+I158</f>
        <v>15</v>
      </c>
      <c r="C158" s="317">
        <f t="shared" si="64"/>
        <v>1</v>
      </c>
      <c r="D158" s="318">
        <f t="shared" ref="D158:D164" si="66">C158/15*100</f>
        <v>6.666666666666667</v>
      </c>
      <c r="E158" s="317">
        <v>0</v>
      </c>
      <c r="F158" s="318">
        <f t="shared" ref="F158:F164" si="67">E158/15*100</f>
        <v>0</v>
      </c>
      <c r="G158" s="319">
        <v>1</v>
      </c>
      <c r="H158" s="318">
        <f t="shared" ref="H158:H164" si="68">G158/16*100</f>
        <v>6.25</v>
      </c>
      <c r="I158" s="319">
        <v>14</v>
      </c>
      <c r="J158" s="318">
        <f t="shared" ref="J158:J164" si="69">I158/16*100</f>
        <v>87.5</v>
      </c>
      <c r="K158" s="319">
        <v>4</v>
      </c>
      <c r="L158" s="318">
        <f t="shared" ref="L158:L164" si="70">K158/16*100</f>
        <v>25</v>
      </c>
      <c r="M158" s="319">
        <v>8</v>
      </c>
      <c r="N158" s="318">
        <f t="shared" ref="N158:N164" si="71">M158/16*100</f>
        <v>50</v>
      </c>
      <c r="O158" s="319">
        <v>6</v>
      </c>
      <c r="P158" s="318">
        <f t="shared" ref="P158:P164" si="72">O158/16*100</f>
        <v>37.5</v>
      </c>
      <c r="Q158" s="312">
        <v>43.23</v>
      </c>
      <c r="R158" s="320">
        <v>45.44</v>
      </c>
      <c r="S158" s="35">
        <v>42.57</v>
      </c>
      <c r="T158" s="58">
        <v>44.22</v>
      </c>
    </row>
    <row r="159" spans="1:20" ht="21">
      <c r="A159" s="308" t="s">
        <v>8</v>
      </c>
      <c r="B159" s="329">
        <f t="shared" si="65"/>
        <v>15</v>
      </c>
      <c r="C159" s="329">
        <f t="shared" si="64"/>
        <v>6</v>
      </c>
      <c r="D159" s="330">
        <f t="shared" si="66"/>
        <v>40</v>
      </c>
      <c r="E159" s="329">
        <v>6</v>
      </c>
      <c r="F159" s="330">
        <f t="shared" si="67"/>
        <v>40</v>
      </c>
      <c r="G159" s="331">
        <v>0</v>
      </c>
      <c r="H159" s="330">
        <f t="shared" si="68"/>
        <v>0</v>
      </c>
      <c r="I159" s="331">
        <v>9</v>
      </c>
      <c r="J159" s="330">
        <f t="shared" si="69"/>
        <v>56.25</v>
      </c>
      <c r="K159" s="331">
        <v>4</v>
      </c>
      <c r="L159" s="330">
        <f t="shared" si="70"/>
        <v>25</v>
      </c>
      <c r="M159" s="331">
        <v>6</v>
      </c>
      <c r="N159" s="330">
        <f t="shared" si="71"/>
        <v>37.5</v>
      </c>
      <c r="O159" s="331">
        <v>5</v>
      </c>
      <c r="P159" s="330">
        <f t="shared" si="72"/>
        <v>31.25</v>
      </c>
      <c r="Q159" s="312">
        <v>33.28</v>
      </c>
      <c r="R159" s="320">
        <v>37.53</v>
      </c>
      <c r="S159" s="35">
        <v>34.03</v>
      </c>
      <c r="T159" s="58">
        <v>36.99</v>
      </c>
    </row>
    <row r="160" spans="1:20" ht="21">
      <c r="A160" s="316" t="s">
        <v>9</v>
      </c>
      <c r="B160" s="317">
        <f t="shared" si="65"/>
        <v>15</v>
      </c>
      <c r="C160" s="317">
        <f t="shared" si="64"/>
        <v>0</v>
      </c>
      <c r="D160" s="318">
        <f t="shared" si="66"/>
        <v>0</v>
      </c>
      <c r="E160" s="317">
        <v>0</v>
      </c>
      <c r="F160" s="318">
        <f t="shared" si="67"/>
        <v>0</v>
      </c>
      <c r="G160" s="319">
        <v>0</v>
      </c>
      <c r="H160" s="318">
        <f t="shared" si="68"/>
        <v>0</v>
      </c>
      <c r="I160" s="319">
        <v>15</v>
      </c>
      <c r="J160" s="318">
        <f t="shared" si="69"/>
        <v>93.75</v>
      </c>
      <c r="K160" s="319">
        <v>4</v>
      </c>
      <c r="L160" s="318">
        <f t="shared" si="70"/>
        <v>25</v>
      </c>
      <c r="M160" s="319">
        <v>9</v>
      </c>
      <c r="N160" s="318">
        <f t="shared" si="71"/>
        <v>56.25</v>
      </c>
      <c r="O160" s="319">
        <v>5</v>
      </c>
      <c r="P160" s="318">
        <f t="shared" si="72"/>
        <v>31.25</v>
      </c>
      <c r="Q160" s="312">
        <v>33.61</v>
      </c>
      <c r="R160" s="320">
        <v>37.15</v>
      </c>
      <c r="S160" s="35">
        <v>33.83</v>
      </c>
      <c r="T160" s="65">
        <v>35.770000000000003</v>
      </c>
    </row>
    <row r="161" spans="1:20" ht="21">
      <c r="A161" s="308" t="s">
        <v>10</v>
      </c>
      <c r="B161" s="329">
        <f t="shared" si="65"/>
        <v>15</v>
      </c>
      <c r="C161" s="329">
        <f t="shared" si="64"/>
        <v>3</v>
      </c>
      <c r="D161" s="330">
        <f t="shared" si="66"/>
        <v>20</v>
      </c>
      <c r="E161" s="329">
        <v>1</v>
      </c>
      <c r="F161" s="330">
        <f t="shared" si="67"/>
        <v>6.666666666666667</v>
      </c>
      <c r="G161" s="331">
        <v>2</v>
      </c>
      <c r="H161" s="330">
        <f t="shared" si="68"/>
        <v>12.5</v>
      </c>
      <c r="I161" s="331">
        <v>12</v>
      </c>
      <c r="J161" s="330">
        <f t="shared" si="69"/>
        <v>75</v>
      </c>
      <c r="K161" s="331">
        <v>4</v>
      </c>
      <c r="L161" s="330">
        <f t="shared" si="70"/>
        <v>25</v>
      </c>
      <c r="M161" s="331">
        <v>7</v>
      </c>
      <c r="N161" s="330">
        <f t="shared" si="71"/>
        <v>43.75</v>
      </c>
      <c r="O161" s="331">
        <v>6</v>
      </c>
      <c r="P161" s="330">
        <f t="shared" si="72"/>
        <v>37.5</v>
      </c>
      <c r="Q161" s="312">
        <v>36.479999999999997</v>
      </c>
      <c r="R161" s="320">
        <v>38.81</v>
      </c>
      <c r="S161" s="35">
        <v>36.090000000000003</v>
      </c>
      <c r="T161" s="58">
        <v>37.46</v>
      </c>
    </row>
    <row r="162" spans="1:20" ht="21">
      <c r="A162" s="316" t="s">
        <v>280</v>
      </c>
      <c r="B162" s="317">
        <f t="shared" si="65"/>
        <v>15</v>
      </c>
      <c r="C162" s="317">
        <f t="shared" si="64"/>
        <v>3</v>
      </c>
      <c r="D162" s="318">
        <f t="shared" si="66"/>
        <v>20</v>
      </c>
      <c r="E162" s="317">
        <v>1</v>
      </c>
      <c r="F162" s="318">
        <f t="shared" si="67"/>
        <v>6.666666666666667</v>
      </c>
      <c r="G162" s="319">
        <v>2</v>
      </c>
      <c r="H162" s="318">
        <f t="shared" si="68"/>
        <v>12.5</v>
      </c>
      <c r="I162" s="319">
        <v>12</v>
      </c>
      <c r="J162" s="318">
        <f t="shared" si="69"/>
        <v>75</v>
      </c>
      <c r="K162" s="319">
        <v>6</v>
      </c>
      <c r="L162" s="318">
        <f t="shared" si="70"/>
        <v>37.5</v>
      </c>
      <c r="M162" s="319">
        <v>8</v>
      </c>
      <c r="N162" s="318">
        <f t="shared" si="71"/>
        <v>50</v>
      </c>
      <c r="O162" s="319">
        <v>6</v>
      </c>
      <c r="P162" s="318">
        <f t="shared" si="72"/>
        <v>37.5</v>
      </c>
      <c r="Q162" s="312">
        <v>53.93</v>
      </c>
      <c r="R162" s="320">
        <v>56.33</v>
      </c>
      <c r="S162" s="35">
        <v>53.38</v>
      </c>
      <c r="T162" s="58">
        <v>54.84</v>
      </c>
    </row>
    <row r="163" spans="1:20" ht="21">
      <c r="A163" s="308" t="s">
        <v>12</v>
      </c>
      <c r="B163" s="329">
        <f t="shared" si="65"/>
        <v>15</v>
      </c>
      <c r="C163" s="329">
        <f t="shared" si="64"/>
        <v>10</v>
      </c>
      <c r="D163" s="330">
        <f t="shared" si="66"/>
        <v>66.666666666666657</v>
      </c>
      <c r="E163" s="329">
        <v>7</v>
      </c>
      <c r="F163" s="330">
        <f t="shared" si="67"/>
        <v>46.666666666666664</v>
      </c>
      <c r="G163" s="331">
        <v>3</v>
      </c>
      <c r="H163" s="330">
        <f t="shared" si="68"/>
        <v>18.75</v>
      </c>
      <c r="I163" s="331">
        <v>5</v>
      </c>
      <c r="J163" s="330">
        <f t="shared" si="69"/>
        <v>31.25</v>
      </c>
      <c r="K163" s="331">
        <v>1</v>
      </c>
      <c r="L163" s="330">
        <f t="shared" si="70"/>
        <v>6.25</v>
      </c>
      <c r="M163" s="331">
        <v>7</v>
      </c>
      <c r="N163" s="330">
        <f t="shared" si="71"/>
        <v>43.75</v>
      </c>
      <c r="O163" s="331">
        <v>3</v>
      </c>
      <c r="P163" s="330">
        <f t="shared" si="72"/>
        <v>18.75</v>
      </c>
      <c r="Q163" s="312">
        <v>50.82</v>
      </c>
      <c r="R163" s="320">
        <v>54.41</v>
      </c>
      <c r="S163" s="321">
        <v>50.7</v>
      </c>
      <c r="T163" s="58">
        <v>52.27</v>
      </c>
    </row>
    <row r="164" spans="1:20" ht="21">
      <c r="A164" s="316" t="s">
        <v>13</v>
      </c>
      <c r="B164" s="317">
        <f t="shared" si="65"/>
        <v>15</v>
      </c>
      <c r="C164" s="317">
        <f t="shared" si="64"/>
        <v>9</v>
      </c>
      <c r="D164" s="318">
        <f t="shared" si="66"/>
        <v>60</v>
      </c>
      <c r="E164" s="317">
        <v>9</v>
      </c>
      <c r="F164" s="318">
        <f t="shared" si="67"/>
        <v>60</v>
      </c>
      <c r="G164" s="319">
        <v>0</v>
      </c>
      <c r="H164" s="318">
        <f t="shared" si="68"/>
        <v>0</v>
      </c>
      <c r="I164" s="319">
        <v>6</v>
      </c>
      <c r="J164" s="318">
        <f t="shared" si="69"/>
        <v>37.5</v>
      </c>
      <c r="K164" s="319">
        <v>4</v>
      </c>
      <c r="L164" s="318">
        <f t="shared" si="70"/>
        <v>25</v>
      </c>
      <c r="M164" s="319">
        <v>11</v>
      </c>
      <c r="N164" s="318">
        <f t="shared" si="71"/>
        <v>68.75</v>
      </c>
      <c r="O164" s="319">
        <v>11</v>
      </c>
      <c r="P164" s="318">
        <f t="shared" si="72"/>
        <v>68.75</v>
      </c>
      <c r="Q164" s="312">
        <v>56.66</v>
      </c>
      <c r="R164" s="320">
        <v>58.77</v>
      </c>
      <c r="S164" s="321">
        <v>52.2</v>
      </c>
      <c r="T164" s="58">
        <v>53.85</v>
      </c>
    </row>
    <row r="173" spans="1:20" s="293" customFormat="1" ht="24.75" customHeight="1">
      <c r="A173" s="929" t="s">
        <v>301</v>
      </c>
      <c r="B173" s="929"/>
      <c r="C173" s="929"/>
      <c r="D173" s="929"/>
      <c r="E173" s="929"/>
      <c r="F173" s="929"/>
      <c r="G173" s="929"/>
      <c r="H173" s="929"/>
      <c r="I173" s="929"/>
      <c r="J173" s="929"/>
      <c r="K173" s="929"/>
      <c r="L173" s="929"/>
      <c r="M173" s="929"/>
      <c r="N173" s="929"/>
      <c r="O173" s="929"/>
      <c r="P173" s="929"/>
      <c r="Q173" s="929"/>
      <c r="R173" s="929"/>
      <c r="S173" s="929"/>
      <c r="T173" s="929"/>
    </row>
    <row r="174" spans="1:20" s="293" customFormat="1" ht="24.75" customHeight="1">
      <c r="A174" s="861" t="s">
        <v>334</v>
      </c>
      <c r="B174" s="861"/>
      <c r="C174" s="861"/>
      <c r="D174" s="861"/>
      <c r="E174" s="861"/>
      <c r="F174" s="861"/>
      <c r="G174" s="861"/>
      <c r="H174" s="861"/>
      <c r="I174" s="861"/>
      <c r="J174" s="861"/>
      <c r="K174" s="861"/>
      <c r="L174" s="861"/>
      <c r="M174" s="861"/>
      <c r="N174" s="861"/>
      <c r="O174" s="861"/>
      <c r="P174" s="861"/>
      <c r="Q174" s="861"/>
      <c r="R174" s="861"/>
      <c r="S174" s="861"/>
    </row>
    <row r="175" spans="1:20" s="293" customFormat="1" ht="24.75" customHeight="1">
      <c r="A175" s="338"/>
      <c r="B175" s="338"/>
      <c r="C175" s="338"/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  <c r="R175" s="338"/>
      <c r="S175" s="338"/>
      <c r="T175" s="295" t="s">
        <v>327</v>
      </c>
    </row>
    <row r="176" spans="1:20" ht="23.25">
      <c r="A176" s="296"/>
      <c r="B176" s="297" t="s">
        <v>304</v>
      </c>
      <c r="C176" s="877" t="s">
        <v>305</v>
      </c>
      <c r="D176" s="878"/>
      <c r="E176" s="878"/>
      <c r="F176" s="878"/>
      <c r="G176" s="878"/>
      <c r="H176" s="878"/>
      <c r="I176" s="879" t="s">
        <v>306</v>
      </c>
      <c r="J176" s="880"/>
      <c r="K176" s="883" t="s">
        <v>307</v>
      </c>
      <c r="L176" s="883"/>
      <c r="M176" s="883"/>
      <c r="N176" s="883"/>
      <c r="O176" s="883"/>
      <c r="P176" s="883"/>
      <c r="Q176" s="930" t="s">
        <v>308</v>
      </c>
      <c r="R176" s="931"/>
      <c r="S176" s="931"/>
      <c r="T176" s="932"/>
    </row>
    <row r="177" spans="1:20" ht="18.75">
      <c r="A177" s="298" t="s">
        <v>309</v>
      </c>
      <c r="B177" s="298" t="s">
        <v>310</v>
      </c>
      <c r="C177" s="890" t="s">
        <v>311</v>
      </c>
      <c r="D177" s="890"/>
      <c r="E177" s="891" t="s">
        <v>312</v>
      </c>
      <c r="F177" s="891"/>
      <c r="G177" s="892" t="s">
        <v>313</v>
      </c>
      <c r="H177" s="892"/>
      <c r="I177" s="881"/>
      <c r="J177" s="882"/>
      <c r="K177" s="936" t="s">
        <v>314</v>
      </c>
      <c r="L177" s="936"/>
      <c r="M177" s="927" t="s">
        <v>20</v>
      </c>
      <c r="N177" s="927"/>
      <c r="O177" s="928" t="s">
        <v>21</v>
      </c>
      <c r="P177" s="928"/>
      <c r="Q177" s="933"/>
      <c r="R177" s="934"/>
      <c r="S177" s="934"/>
      <c r="T177" s="935"/>
    </row>
    <row r="178" spans="1:20" ht="23.25">
      <c r="A178" s="299"/>
      <c r="B178" s="300" t="s">
        <v>315</v>
      </c>
      <c r="C178" s="301" t="s">
        <v>316</v>
      </c>
      <c r="D178" s="302" t="s">
        <v>317</v>
      </c>
      <c r="E178" s="301" t="s">
        <v>316</v>
      </c>
      <c r="F178" s="302" t="s">
        <v>317</v>
      </c>
      <c r="G178" s="301" t="s">
        <v>316</v>
      </c>
      <c r="H178" s="302" t="s">
        <v>317</v>
      </c>
      <c r="I178" s="301" t="s">
        <v>316</v>
      </c>
      <c r="J178" s="302" t="s">
        <v>317</v>
      </c>
      <c r="K178" s="301" t="s">
        <v>316</v>
      </c>
      <c r="L178" s="303" t="s">
        <v>317</v>
      </c>
      <c r="M178" s="301" t="s">
        <v>316</v>
      </c>
      <c r="N178" s="303" t="s">
        <v>317</v>
      </c>
      <c r="O178" s="301" t="s">
        <v>316</v>
      </c>
      <c r="P178" s="303" t="s">
        <v>317</v>
      </c>
      <c r="Q178" s="304" t="s">
        <v>318</v>
      </c>
      <c r="R178" s="305" t="s">
        <v>22</v>
      </c>
      <c r="S178" s="306" t="s">
        <v>20</v>
      </c>
      <c r="T178" s="307" t="s">
        <v>21</v>
      </c>
    </row>
    <row r="179" spans="1:20" ht="21">
      <c r="A179" s="308" t="s">
        <v>5</v>
      </c>
      <c r="B179" s="329">
        <f>C179+I179</f>
        <v>12</v>
      </c>
      <c r="C179" s="329">
        <f t="shared" ref="C179:C186" si="73">E179+G179</f>
        <v>1</v>
      </c>
      <c r="D179" s="330">
        <f>C179/12*100</f>
        <v>8.3333333333333321</v>
      </c>
      <c r="E179" s="329">
        <v>1</v>
      </c>
      <c r="F179" s="330">
        <f>E179/12*100</f>
        <v>8.3333333333333321</v>
      </c>
      <c r="G179" s="331">
        <v>0</v>
      </c>
      <c r="H179" s="330">
        <f>G179/12*100</f>
        <v>0</v>
      </c>
      <c r="I179" s="331">
        <v>11</v>
      </c>
      <c r="J179" s="330">
        <f>I179/12*100</f>
        <v>91.666666666666657</v>
      </c>
      <c r="K179" s="331">
        <v>2</v>
      </c>
      <c r="L179" s="330">
        <f>K179/12*100</f>
        <v>16.666666666666664</v>
      </c>
      <c r="M179" s="331">
        <v>2</v>
      </c>
      <c r="N179" s="330">
        <f>M179/12*100</f>
        <v>16.666666666666664</v>
      </c>
      <c r="O179" s="331">
        <v>2</v>
      </c>
      <c r="P179" s="330">
        <f>O179/12*100</f>
        <v>16.666666666666664</v>
      </c>
      <c r="Q179" s="312">
        <v>41.61</v>
      </c>
      <c r="R179" s="313">
        <v>47.37</v>
      </c>
      <c r="S179" s="314">
        <v>44.01</v>
      </c>
      <c r="T179" s="315">
        <v>45.68</v>
      </c>
    </row>
    <row r="180" spans="1:20" ht="21">
      <c r="A180" s="316" t="s">
        <v>7</v>
      </c>
      <c r="B180" s="317">
        <f t="shared" ref="B180:B186" si="74">C180+I180</f>
        <v>12</v>
      </c>
      <c r="C180" s="317">
        <f t="shared" si="73"/>
        <v>1</v>
      </c>
      <c r="D180" s="318">
        <f t="shared" ref="D180:D186" si="75">C180/12*100</f>
        <v>8.3333333333333321</v>
      </c>
      <c r="E180" s="317">
        <v>1</v>
      </c>
      <c r="F180" s="318">
        <f t="shared" ref="F180:F186" si="76">E180/12*100</f>
        <v>8.3333333333333321</v>
      </c>
      <c r="G180" s="319">
        <v>0</v>
      </c>
      <c r="H180" s="318">
        <f t="shared" ref="H180:H186" si="77">G180/12*100</f>
        <v>0</v>
      </c>
      <c r="I180" s="319">
        <v>11</v>
      </c>
      <c r="J180" s="318">
        <f t="shared" ref="J180:J186" si="78">I180/12*100</f>
        <v>91.666666666666657</v>
      </c>
      <c r="K180" s="319">
        <v>1</v>
      </c>
      <c r="L180" s="318">
        <f t="shared" ref="L180:L186" si="79">K180/12*100</f>
        <v>8.3333333333333321</v>
      </c>
      <c r="M180" s="319">
        <v>4</v>
      </c>
      <c r="N180" s="318">
        <f t="shared" ref="N180:N186" si="80">M180/12*100</f>
        <v>33.333333333333329</v>
      </c>
      <c r="O180" s="319">
        <v>1</v>
      </c>
      <c r="P180" s="318">
        <f t="shared" ref="P180:P186" si="81">O180/12*100</f>
        <v>8.3333333333333321</v>
      </c>
      <c r="Q180" s="312">
        <v>40.61</v>
      </c>
      <c r="R180" s="320">
        <v>45.44</v>
      </c>
      <c r="S180" s="35">
        <v>42.57</v>
      </c>
      <c r="T180" s="58">
        <v>44.22</v>
      </c>
    </row>
    <row r="181" spans="1:20" ht="21">
      <c r="A181" s="308" t="s">
        <v>8</v>
      </c>
      <c r="B181" s="329">
        <f t="shared" si="74"/>
        <v>12</v>
      </c>
      <c r="C181" s="329">
        <f t="shared" si="73"/>
        <v>5</v>
      </c>
      <c r="D181" s="330">
        <f t="shared" si="75"/>
        <v>41.666666666666671</v>
      </c>
      <c r="E181" s="329">
        <v>5</v>
      </c>
      <c r="F181" s="330">
        <f t="shared" si="76"/>
        <v>41.666666666666671</v>
      </c>
      <c r="G181" s="331">
        <v>0</v>
      </c>
      <c r="H181" s="330">
        <f t="shared" si="77"/>
        <v>0</v>
      </c>
      <c r="I181" s="331">
        <v>7</v>
      </c>
      <c r="J181" s="330">
        <f t="shared" si="78"/>
        <v>58.333333333333336</v>
      </c>
      <c r="K181" s="331">
        <v>1</v>
      </c>
      <c r="L181" s="330">
        <f t="shared" si="79"/>
        <v>8.3333333333333321</v>
      </c>
      <c r="M181" s="331">
        <v>2</v>
      </c>
      <c r="N181" s="330">
        <f t="shared" si="80"/>
        <v>16.666666666666664</v>
      </c>
      <c r="O181" s="331">
        <v>1</v>
      </c>
      <c r="P181" s="330">
        <f t="shared" si="81"/>
        <v>8.3333333333333321</v>
      </c>
      <c r="Q181" s="312">
        <v>31.74</v>
      </c>
      <c r="R181" s="320">
        <v>37.53</v>
      </c>
      <c r="S181" s="35">
        <v>34.03</v>
      </c>
      <c r="T181" s="58">
        <v>36.99</v>
      </c>
    </row>
    <row r="182" spans="1:20" ht="21">
      <c r="A182" s="316" t="s">
        <v>9</v>
      </c>
      <c r="B182" s="317">
        <f t="shared" si="74"/>
        <v>12</v>
      </c>
      <c r="C182" s="317">
        <f t="shared" si="73"/>
        <v>0</v>
      </c>
      <c r="D182" s="318">
        <f t="shared" si="75"/>
        <v>0</v>
      </c>
      <c r="E182" s="317">
        <v>0</v>
      </c>
      <c r="F182" s="318">
        <f t="shared" si="76"/>
        <v>0</v>
      </c>
      <c r="G182" s="319">
        <v>0</v>
      </c>
      <c r="H182" s="318">
        <f t="shared" si="77"/>
        <v>0</v>
      </c>
      <c r="I182" s="319">
        <v>12</v>
      </c>
      <c r="J182" s="317">
        <f t="shared" si="78"/>
        <v>100</v>
      </c>
      <c r="K182" s="319">
        <v>1</v>
      </c>
      <c r="L182" s="318">
        <f t="shared" si="79"/>
        <v>8.3333333333333321</v>
      </c>
      <c r="M182" s="319">
        <v>3</v>
      </c>
      <c r="N182" s="318">
        <f t="shared" si="80"/>
        <v>25</v>
      </c>
      <c r="O182" s="319">
        <v>2</v>
      </c>
      <c r="P182" s="318">
        <f t="shared" si="81"/>
        <v>16.666666666666664</v>
      </c>
      <c r="Q182" s="312">
        <v>31.01</v>
      </c>
      <c r="R182" s="320">
        <v>37.15</v>
      </c>
      <c r="S182" s="35">
        <v>33.83</v>
      </c>
      <c r="T182" s="65">
        <v>35.770000000000003</v>
      </c>
    </row>
    <row r="183" spans="1:20" ht="21">
      <c r="A183" s="308" t="s">
        <v>10</v>
      </c>
      <c r="B183" s="329">
        <f t="shared" si="74"/>
        <v>12</v>
      </c>
      <c r="C183" s="329">
        <f t="shared" si="73"/>
        <v>2</v>
      </c>
      <c r="D183" s="330">
        <f t="shared" si="75"/>
        <v>16.666666666666664</v>
      </c>
      <c r="E183" s="329">
        <v>0</v>
      </c>
      <c r="F183" s="330">
        <f t="shared" si="76"/>
        <v>0</v>
      </c>
      <c r="G183" s="331">
        <v>2</v>
      </c>
      <c r="H183" s="330">
        <f t="shared" si="77"/>
        <v>16.666666666666664</v>
      </c>
      <c r="I183" s="331">
        <v>10</v>
      </c>
      <c r="J183" s="330">
        <f t="shared" si="78"/>
        <v>83.333333333333343</v>
      </c>
      <c r="K183" s="331">
        <v>2</v>
      </c>
      <c r="L183" s="330">
        <f t="shared" si="79"/>
        <v>16.666666666666664</v>
      </c>
      <c r="M183" s="331">
        <v>3</v>
      </c>
      <c r="N183" s="330">
        <f t="shared" si="80"/>
        <v>25</v>
      </c>
      <c r="O183" s="331">
        <v>2</v>
      </c>
      <c r="P183" s="330">
        <f t="shared" si="81"/>
        <v>16.666666666666664</v>
      </c>
      <c r="Q183" s="312">
        <v>33.380000000000003</v>
      </c>
      <c r="R183" s="320">
        <v>38.81</v>
      </c>
      <c r="S183" s="35">
        <v>36.090000000000003</v>
      </c>
      <c r="T183" s="58">
        <v>37.46</v>
      </c>
    </row>
    <row r="184" spans="1:20" ht="21">
      <c r="A184" s="316" t="s">
        <v>280</v>
      </c>
      <c r="B184" s="317">
        <f t="shared" si="74"/>
        <v>12</v>
      </c>
      <c r="C184" s="317">
        <f t="shared" si="73"/>
        <v>3</v>
      </c>
      <c r="D184" s="318">
        <f t="shared" si="75"/>
        <v>25</v>
      </c>
      <c r="E184" s="317">
        <v>1</v>
      </c>
      <c r="F184" s="318">
        <f t="shared" si="76"/>
        <v>8.3333333333333321</v>
      </c>
      <c r="G184" s="319">
        <v>2</v>
      </c>
      <c r="H184" s="318">
        <f t="shared" si="77"/>
        <v>16.666666666666664</v>
      </c>
      <c r="I184" s="319">
        <v>9</v>
      </c>
      <c r="J184" s="318">
        <f t="shared" si="78"/>
        <v>75</v>
      </c>
      <c r="K184" s="319">
        <v>1</v>
      </c>
      <c r="L184" s="318">
        <f t="shared" si="79"/>
        <v>8.3333333333333321</v>
      </c>
      <c r="M184" s="319">
        <v>7</v>
      </c>
      <c r="N184" s="318">
        <f t="shared" si="80"/>
        <v>58.333333333333336</v>
      </c>
      <c r="O184" s="319">
        <v>3</v>
      </c>
      <c r="P184" s="318">
        <f t="shared" si="81"/>
        <v>25</v>
      </c>
      <c r="Q184" s="312">
        <v>51.41</v>
      </c>
      <c r="R184" s="320">
        <v>56.33</v>
      </c>
      <c r="S184" s="35">
        <v>53.38</v>
      </c>
      <c r="T184" s="58">
        <v>54.84</v>
      </c>
    </row>
    <row r="185" spans="1:20" ht="21">
      <c r="A185" s="308" t="s">
        <v>12</v>
      </c>
      <c r="B185" s="329">
        <f t="shared" si="74"/>
        <v>12</v>
      </c>
      <c r="C185" s="329">
        <f t="shared" si="73"/>
        <v>7</v>
      </c>
      <c r="D185" s="330">
        <f t="shared" si="75"/>
        <v>58.333333333333336</v>
      </c>
      <c r="E185" s="329">
        <v>5</v>
      </c>
      <c r="F185" s="330">
        <f t="shared" si="76"/>
        <v>41.666666666666671</v>
      </c>
      <c r="G185" s="331">
        <v>2</v>
      </c>
      <c r="H185" s="330">
        <f t="shared" si="77"/>
        <v>16.666666666666664</v>
      </c>
      <c r="I185" s="331">
        <v>5</v>
      </c>
      <c r="J185" s="330">
        <f t="shared" si="78"/>
        <v>41.666666666666671</v>
      </c>
      <c r="K185" s="331">
        <v>3</v>
      </c>
      <c r="L185" s="330">
        <f t="shared" si="79"/>
        <v>25</v>
      </c>
      <c r="M185" s="331">
        <v>7</v>
      </c>
      <c r="N185" s="330">
        <f t="shared" si="80"/>
        <v>58.333333333333336</v>
      </c>
      <c r="O185" s="331">
        <v>4</v>
      </c>
      <c r="P185" s="330">
        <f t="shared" si="81"/>
        <v>33.333333333333329</v>
      </c>
      <c r="Q185" s="312">
        <v>50.78</v>
      </c>
      <c r="R185" s="320">
        <v>54.41</v>
      </c>
      <c r="S185" s="321">
        <v>50.7</v>
      </c>
      <c r="T185" s="58">
        <v>52.27</v>
      </c>
    </row>
    <row r="186" spans="1:20" ht="21">
      <c r="A186" s="316" t="s">
        <v>13</v>
      </c>
      <c r="B186" s="317">
        <f t="shared" si="74"/>
        <v>12</v>
      </c>
      <c r="C186" s="317">
        <f t="shared" si="73"/>
        <v>2</v>
      </c>
      <c r="D186" s="318">
        <f t="shared" si="75"/>
        <v>16.666666666666664</v>
      </c>
      <c r="E186" s="317">
        <v>2</v>
      </c>
      <c r="F186" s="318">
        <f t="shared" si="76"/>
        <v>16.666666666666664</v>
      </c>
      <c r="G186" s="319">
        <v>0</v>
      </c>
      <c r="H186" s="318">
        <f t="shared" si="77"/>
        <v>0</v>
      </c>
      <c r="I186" s="319">
        <v>10</v>
      </c>
      <c r="J186" s="318">
        <f t="shared" si="78"/>
        <v>83.333333333333343</v>
      </c>
      <c r="K186" s="319">
        <v>1</v>
      </c>
      <c r="L186" s="318">
        <f t="shared" si="79"/>
        <v>8.3333333333333321</v>
      </c>
      <c r="M186" s="319">
        <v>7</v>
      </c>
      <c r="N186" s="318">
        <f t="shared" si="80"/>
        <v>58.333333333333336</v>
      </c>
      <c r="O186" s="319">
        <v>6</v>
      </c>
      <c r="P186" s="318">
        <f t="shared" si="81"/>
        <v>50</v>
      </c>
      <c r="Q186" s="312">
        <v>52.62</v>
      </c>
      <c r="R186" s="320">
        <v>58.77</v>
      </c>
      <c r="S186" s="321">
        <v>52.2</v>
      </c>
      <c r="T186" s="58">
        <v>53.85</v>
      </c>
    </row>
    <row r="188" spans="1:20" ht="91.5" customHeight="1"/>
    <row r="189" spans="1:20" s="293" customFormat="1" ht="24.75" customHeight="1">
      <c r="A189" s="929" t="s">
        <v>301</v>
      </c>
      <c r="B189" s="929"/>
      <c r="C189" s="929"/>
      <c r="D189" s="929"/>
      <c r="E189" s="929"/>
      <c r="F189" s="929"/>
      <c r="G189" s="929"/>
      <c r="H189" s="929"/>
      <c r="I189" s="929"/>
      <c r="J189" s="929"/>
      <c r="K189" s="929"/>
      <c r="L189" s="929"/>
      <c r="M189" s="929"/>
      <c r="N189" s="929"/>
      <c r="O189" s="929"/>
      <c r="P189" s="929"/>
      <c r="Q189" s="929"/>
      <c r="R189" s="929"/>
      <c r="S189" s="929"/>
      <c r="T189" s="929"/>
    </row>
    <row r="190" spans="1:20" s="293" customFormat="1" ht="24.75" customHeight="1">
      <c r="A190" s="861" t="s">
        <v>335</v>
      </c>
      <c r="B190" s="861"/>
      <c r="C190" s="861"/>
      <c r="D190" s="861"/>
      <c r="E190" s="861"/>
      <c r="F190" s="861"/>
      <c r="G190" s="861"/>
      <c r="H190" s="861"/>
      <c r="I190" s="861"/>
      <c r="J190" s="861"/>
      <c r="K190" s="861"/>
      <c r="L190" s="861"/>
      <c r="M190" s="861"/>
      <c r="N190" s="861"/>
      <c r="O190" s="861"/>
      <c r="P190" s="861"/>
      <c r="Q190" s="861"/>
      <c r="R190" s="861"/>
      <c r="S190" s="861"/>
    </row>
    <row r="191" spans="1:20" s="293" customFormat="1" ht="24.75" customHeight="1">
      <c r="A191" s="338"/>
      <c r="B191" s="338"/>
      <c r="C191" s="338"/>
      <c r="D191" s="338"/>
      <c r="E191" s="338"/>
      <c r="F191" s="338"/>
      <c r="G191" s="338"/>
      <c r="H191" s="338"/>
      <c r="I191" s="338"/>
      <c r="J191" s="338"/>
      <c r="K191" s="338"/>
      <c r="L191" s="338"/>
      <c r="M191" s="338"/>
      <c r="N191" s="338"/>
      <c r="O191" s="338"/>
      <c r="P191" s="338"/>
      <c r="Q191" s="338"/>
      <c r="R191" s="338"/>
      <c r="S191" s="338"/>
      <c r="T191" s="295" t="s">
        <v>327</v>
      </c>
    </row>
    <row r="192" spans="1:20" ht="23.25">
      <c r="A192" s="296"/>
      <c r="B192" s="297" t="s">
        <v>304</v>
      </c>
      <c r="C192" s="877" t="s">
        <v>305</v>
      </c>
      <c r="D192" s="878"/>
      <c r="E192" s="878"/>
      <c r="F192" s="878"/>
      <c r="G192" s="878"/>
      <c r="H192" s="878"/>
      <c r="I192" s="879" t="s">
        <v>306</v>
      </c>
      <c r="J192" s="880"/>
      <c r="K192" s="883" t="s">
        <v>307</v>
      </c>
      <c r="L192" s="883"/>
      <c r="M192" s="883"/>
      <c r="N192" s="883"/>
      <c r="O192" s="883"/>
      <c r="P192" s="883"/>
      <c r="Q192" s="930" t="s">
        <v>308</v>
      </c>
      <c r="R192" s="931"/>
      <c r="S192" s="931"/>
      <c r="T192" s="932"/>
    </row>
    <row r="193" spans="1:20" ht="18.75">
      <c r="A193" s="298" t="s">
        <v>309</v>
      </c>
      <c r="B193" s="298" t="s">
        <v>310</v>
      </c>
      <c r="C193" s="890" t="s">
        <v>311</v>
      </c>
      <c r="D193" s="890"/>
      <c r="E193" s="891" t="s">
        <v>312</v>
      </c>
      <c r="F193" s="891"/>
      <c r="G193" s="892" t="s">
        <v>313</v>
      </c>
      <c r="H193" s="892"/>
      <c r="I193" s="881"/>
      <c r="J193" s="882"/>
      <c r="K193" s="936" t="s">
        <v>314</v>
      </c>
      <c r="L193" s="936"/>
      <c r="M193" s="927" t="s">
        <v>20</v>
      </c>
      <c r="N193" s="927"/>
      <c r="O193" s="928" t="s">
        <v>21</v>
      </c>
      <c r="P193" s="928"/>
      <c r="Q193" s="933"/>
      <c r="R193" s="934"/>
      <c r="S193" s="934"/>
      <c r="T193" s="935"/>
    </row>
    <row r="194" spans="1:20" ht="23.25">
      <c r="A194" s="299"/>
      <c r="B194" s="300" t="s">
        <v>315</v>
      </c>
      <c r="C194" s="301" t="s">
        <v>316</v>
      </c>
      <c r="D194" s="302" t="s">
        <v>317</v>
      </c>
      <c r="E194" s="301" t="s">
        <v>316</v>
      </c>
      <c r="F194" s="302" t="s">
        <v>317</v>
      </c>
      <c r="G194" s="301" t="s">
        <v>316</v>
      </c>
      <c r="H194" s="302" t="s">
        <v>317</v>
      </c>
      <c r="I194" s="301" t="s">
        <v>316</v>
      </c>
      <c r="J194" s="302" t="s">
        <v>317</v>
      </c>
      <c r="K194" s="301" t="s">
        <v>316</v>
      </c>
      <c r="L194" s="303" t="s">
        <v>317</v>
      </c>
      <c r="M194" s="301" t="s">
        <v>316</v>
      </c>
      <c r="N194" s="303" t="s">
        <v>317</v>
      </c>
      <c r="O194" s="301" t="s">
        <v>316</v>
      </c>
      <c r="P194" s="303" t="s">
        <v>317</v>
      </c>
      <c r="Q194" s="304" t="s">
        <v>318</v>
      </c>
      <c r="R194" s="305" t="s">
        <v>22</v>
      </c>
      <c r="S194" s="306" t="s">
        <v>20</v>
      </c>
      <c r="T194" s="307" t="s">
        <v>21</v>
      </c>
    </row>
    <row r="195" spans="1:20" ht="21">
      <c r="A195" s="308" t="s">
        <v>5</v>
      </c>
      <c r="B195" s="329">
        <f>C195+I195</f>
        <v>12</v>
      </c>
      <c r="C195" s="329">
        <f t="shared" ref="C195:C202" si="82">E195+G195</f>
        <v>4</v>
      </c>
      <c r="D195" s="330">
        <f>C195/12*100</f>
        <v>33.333333333333329</v>
      </c>
      <c r="E195" s="329">
        <v>2</v>
      </c>
      <c r="F195" s="330">
        <f>E195/12*100</f>
        <v>16.666666666666664</v>
      </c>
      <c r="G195" s="331">
        <v>2</v>
      </c>
      <c r="H195" s="330">
        <f>G195/12*100</f>
        <v>16.666666666666664</v>
      </c>
      <c r="I195" s="331">
        <v>8</v>
      </c>
      <c r="J195" s="330">
        <f>I195/12*100</f>
        <v>66.666666666666657</v>
      </c>
      <c r="K195" s="331">
        <v>4</v>
      </c>
      <c r="L195" s="330">
        <f>K195/12*100</f>
        <v>33.333333333333329</v>
      </c>
      <c r="M195" s="331">
        <v>6</v>
      </c>
      <c r="N195" s="330">
        <f>M195/12*100</f>
        <v>50</v>
      </c>
      <c r="O195" s="331">
        <v>5</v>
      </c>
      <c r="P195" s="330">
        <f>O195/12*100</f>
        <v>41.666666666666671</v>
      </c>
      <c r="Q195" s="312">
        <v>44.97</v>
      </c>
      <c r="R195" s="313">
        <v>47.37</v>
      </c>
      <c r="S195" s="314">
        <v>44.01</v>
      </c>
      <c r="T195" s="315">
        <v>45.68</v>
      </c>
    </row>
    <row r="196" spans="1:20" ht="21">
      <c r="A196" s="316" t="s">
        <v>7</v>
      </c>
      <c r="B196" s="317">
        <f t="shared" ref="B196:B202" si="83">C196+I196</f>
        <v>12</v>
      </c>
      <c r="C196" s="317">
        <f t="shared" si="82"/>
        <v>1</v>
      </c>
      <c r="D196" s="318">
        <f t="shared" ref="D196:D202" si="84">C196/12*100</f>
        <v>8.3333333333333321</v>
      </c>
      <c r="E196" s="317">
        <v>1</v>
      </c>
      <c r="F196" s="318">
        <f t="shared" ref="F196:F202" si="85">E196/12*100</f>
        <v>8.3333333333333321</v>
      </c>
      <c r="G196" s="319">
        <v>0</v>
      </c>
      <c r="H196" s="318">
        <f t="shared" ref="H196:H202" si="86">G196/12*100</f>
        <v>0</v>
      </c>
      <c r="I196" s="319">
        <v>11</v>
      </c>
      <c r="J196" s="318">
        <f t="shared" ref="J196:J202" si="87">I196/12*100</f>
        <v>91.666666666666657</v>
      </c>
      <c r="K196" s="319">
        <v>3</v>
      </c>
      <c r="L196" s="318">
        <f t="shared" ref="L196:L202" si="88">K196/12*100</f>
        <v>25</v>
      </c>
      <c r="M196" s="319">
        <v>5</v>
      </c>
      <c r="N196" s="318">
        <f t="shared" ref="N196:N202" si="89">M196/12*100</f>
        <v>41.666666666666671</v>
      </c>
      <c r="O196" s="319">
        <v>4</v>
      </c>
      <c r="P196" s="318">
        <f t="shared" ref="P196:P202" si="90">O196/12*100</f>
        <v>33.333333333333329</v>
      </c>
      <c r="Q196" s="312">
        <v>43.03</v>
      </c>
      <c r="R196" s="320">
        <v>45.44</v>
      </c>
      <c r="S196" s="35">
        <v>42.57</v>
      </c>
      <c r="T196" s="58">
        <v>44.22</v>
      </c>
    </row>
    <row r="197" spans="1:20" ht="21">
      <c r="A197" s="308" t="s">
        <v>8</v>
      </c>
      <c r="B197" s="329">
        <f t="shared" si="83"/>
        <v>12</v>
      </c>
      <c r="C197" s="329">
        <f t="shared" si="82"/>
        <v>6</v>
      </c>
      <c r="D197" s="330">
        <f t="shared" si="84"/>
        <v>50</v>
      </c>
      <c r="E197" s="329">
        <v>4</v>
      </c>
      <c r="F197" s="330">
        <f t="shared" si="85"/>
        <v>33.333333333333329</v>
      </c>
      <c r="G197" s="331">
        <v>2</v>
      </c>
      <c r="H197" s="330">
        <f t="shared" si="86"/>
        <v>16.666666666666664</v>
      </c>
      <c r="I197" s="331">
        <v>6</v>
      </c>
      <c r="J197" s="330">
        <f t="shared" si="87"/>
        <v>50</v>
      </c>
      <c r="K197" s="331">
        <v>3</v>
      </c>
      <c r="L197" s="330">
        <f t="shared" si="88"/>
        <v>25</v>
      </c>
      <c r="M197" s="331">
        <v>3</v>
      </c>
      <c r="N197" s="330">
        <f t="shared" si="89"/>
        <v>25</v>
      </c>
      <c r="O197" s="331">
        <v>3</v>
      </c>
      <c r="P197" s="330">
        <f t="shared" si="90"/>
        <v>25</v>
      </c>
      <c r="Q197" s="312">
        <v>36.85</v>
      </c>
      <c r="R197" s="320">
        <v>37.53</v>
      </c>
      <c r="S197" s="35">
        <v>34.03</v>
      </c>
      <c r="T197" s="58">
        <v>36.99</v>
      </c>
    </row>
    <row r="198" spans="1:20" ht="21">
      <c r="A198" s="316" t="s">
        <v>9</v>
      </c>
      <c r="B198" s="317">
        <f t="shared" si="83"/>
        <v>12</v>
      </c>
      <c r="C198" s="317">
        <f t="shared" si="82"/>
        <v>1</v>
      </c>
      <c r="D198" s="318">
        <f t="shared" si="84"/>
        <v>8.3333333333333321</v>
      </c>
      <c r="E198" s="317">
        <v>1</v>
      </c>
      <c r="F198" s="318">
        <f t="shared" si="85"/>
        <v>8.3333333333333321</v>
      </c>
      <c r="G198" s="319">
        <v>0</v>
      </c>
      <c r="H198" s="318">
        <f t="shared" si="86"/>
        <v>0</v>
      </c>
      <c r="I198" s="319">
        <v>11</v>
      </c>
      <c r="J198" s="318">
        <f t="shared" si="87"/>
        <v>91.666666666666657</v>
      </c>
      <c r="K198" s="319">
        <v>3</v>
      </c>
      <c r="L198" s="318">
        <f t="shared" si="88"/>
        <v>25</v>
      </c>
      <c r="M198" s="319">
        <v>5</v>
      </c>
      <c r="N198" s="318">
        <f t="shared" si="89"/>
        <v>41.666666666666671</v>
      </c>
      <c r="O198" s="319">
        <v>3</v>
      </c>
      <c r="P198" s="318">
        <f t="shared" si="90"/>
        <v>25</v>
      </c>
      <c r="Q198" s="312">
        <v>35.380000000000003</v>
      </c>
      <c r="R198" s="320">
        <v>37.15</v>
      </c>
      <c r="S198" s="35">
        <v>33.83</v>
      </c>
      <c r="T198" s="65">
        <v>35.770000000000003</v>
      </c>
    </row>
    <row r="199" spans="1:20" ht="21">
      <c r="A199" s="308" t="s">
        <v>10</v>
      </c>
      <c r="B199" s="329">
        <f t="shared" si="83"/>
        <v>12</v>
      </c>
      <c r="C199" s="329">
        <f t="shared" si="82"/>
        <v>6</v>
      </c>
      <c r="D199" s="330">
        <f t="shared" si="84"/>
        <v>50</v>
      </c>
      <c r="E199" s="329">
        <v>1</v>
      </c>
      <c r="F199" s="330">
        <f t="shared" si="85"/>
        <v>8.3333333333333321</v>
      </c>
      <c r="G199" s="331">
        <v>5</v>
      </c>
      <c r="H199" s="330">
        <f t="shared" si="86"/>
        <v>41.666666666666671</v>
      </c>
      <c r="I199" s="331">
        <v>6</v>
      </c>
      <c r="J199" s="330">
        <f t="shared" si="87"/>
        <v>50</v>
      </c>
      <c r="K199" s="331">
        <v>3</v>
      </c>
      <c r="L199" s="330">
        <f t="shared" si="88"/>
        <v>25</v>
      </c>
      <c r="M199" s="331">
        <v>4</v>
      </c>
      <c r="N199" s="330">
        <f t="shared" si="89"/>
        <v>33.333333333333329</v>
      </c>
      <c r="O199" s="331">
        <v>4</v>
      </c>
      <c r="P199" s="330">
        <f t="shared" si="90"/>
        <v>33.333333333333329</v>
      </c>
      <c r="Q199" s="312">
        <v>36.65</v>
      </c>
      <c r="R199" s="320">
        <v>38.81</v>
      </c>
      <c r="S199" s="35">
        <v>36.090000000000003</v>
      </c>
      <c r="T199" s="58">
        <v>37.46</v>
      </c>
    </row>
    <row r="200" spans="1:20" ht="21">
      <c r="A200" s="316" t="s">
        <v>280</v>
      </c>
      <c r="B200" s="317">
        <f t="shared" si="83"/>
        <v>12</v>
      </c>
      <c r="C200" s="317">
        <f t="shared" si="82"/>
        <v>2</v>
      </c>
      <c r="D200" s="318">
        <f t="shared" si="84"/>
        <v>16.666666666666664</v>
      </c>
      <c r="E200" s="317">
        <v>2</v>
      </c>
      <c r="F200" s="318">
        <f t="shared" si="85"/>
        <v>16.666666666666664</v>
      </c>
      <c r="G200" s="319">
        <v>0</v>
      </c>
      <c r="H200" s="318">
        <f t="shared" si="86"/>
        <v>0</v>
      </c>
      <c r="I200" s="319">
        <v>10</v>
      </c>
      <c r="J200" s="318">
        <f t="shared" si="87"/>
        <v>83.333333333333343</v>
      </c>
      <c r="K200" s="319">
        <v>5</v>
      </c>
      <c r="L200" s="318">
        <f t="shared" si="88"/>
        <v>41.666666666666671</v>
      </c>
      <c r="M200" s="319">
        <v>6</v>
      </c>
      <c r="N200" s="318">
        <f t="shared" si="89"/>
        <v>50</v>
      </c>
      <c r="O200" s="319">
        <v>6</v>
      </c>
      <c r="P200" s="318">
        <f t="shared" si="90"/>
        <v>50</v>
      </c>
      <c r="Q200" s="312">
        <v>55.39</v>
      </c>
      <c r="R200" s="320">
        <v>56.33</v>
      </c>
      <c r="S200" s="35">
        <v>53.38</v>
      </c>
      <c r="T200" s="58">
        <v>54.84</v>
      </c>
    </row>
    <row r="201" spans="1:20" ht="21">
      <c r="A201" s="308" t="s">
        <v>12</v>
      </c>
      <c r="B201" s="329">
        <f t="shared" si="83"/>
        <v>12</v>
      </c>
      <c r="C201" s="329">
        <f t="shared" si="82"/>
        <v>6</v>
      </c>
      <c r="D201" s="330">
        <f t="shared" si="84"/>
        <v>50</v>
      </c>
      <c r="E201" s="329">
        <v>5</v>
      </c>
      <c r="F201" s="330">
        <f t="shared" si="85"/>
        <v>41.666666666666671</v>
      </c>
      <c r="G201" s="331">
        <v>1</v>
      </c>
      <c r="H201" s="330">
        <f t="shared" si="86"/>
        <v>8.3333333333333321</v>
      </c>
      <c r="I201" s="331">
        <v>6</v>
      </c>
      <c r="J201" s="330">
        <f t="shared" si="87"/>
        <v>50</v>
      </c>
      <c r="K201" s="331">
        <v>6</v>
      </c>
      <c r="L201" s="330">
        <f t="shared" si="88"/>
        <v>50</v>
      </c>
      <c r="M201" s="331">
        <v>8</v>
      </c>
      <c r="N201" s="330">
        <f t="shared" si="89"/>
        <v>66.666666666666657</v>
      </c>
      <c r="O201" s="331">
        <v>8</v>
      </c>
      <c r="P201" s="330">
        <f t="shared" si="90"/>
        <v>66.666666666666657</v>
      </c>
      <c r="Q201" s="312">
        <v>54.45</v>
      </c>
      <c r="R201" s="320">
        <v>54.41</v>
      </c>
      <c r="S201" s="321">
        <v>50.7</v>
      </c>
      <c r="T201" s="58">
        <v>52.27</v>
      </c>
    </row>
    <row r="202" spans="1:20" ht="21">
      <c r="A202" s="316" t="s">
        <v>13</v>
      </c>
      <c r="B202" s="317">
        <f t="shared" si="83"/>
        <v>12</v>
      </c>
      <c r="C202" s="317">
        <f t="shared" si="82"/>
        <v>3</v>
      </c>
      <c r="D202" s="318">
        <f t="shared" si="84"/>
        <v>25</v>
      </c>
      <c r="E202" s="317">
        <v>2</v>
      </c>
      <c r="F202" s="318">
        <f t="shared" si="85"/>
        <v>16.666666666666664</v>
      </c>
      <c r="G202" s="319">
        <v>1</v>
      </c>
      <c r="H202" s="318">
        <f t="shared" si="86"/>
        <v>8.3333333333333321</v>
      </c>
      <c r="I202" s="319">
        <v>9</v>
      </c>
      <c r="J202" s="318">
        <f t="shared" si="87"/>
        <v>75</v>
      </c>
      <c r="K202" s="319">
        <v>6</v>
      </c>
      <c r="L202" s="318">
        <f t="shared" si="88"/>
        <v>50</v>
      </c>
      <c r="M202" s="319">
        <v>8</v>
      </c>
      <c r="N202" s="318">
        <f t="shared" si="89"/>
        <v>66.666666666666657</v>
      </c>
      <c r="O202" s="319">
        <v>7</v>
      </c>
      <c r="P202" s="318">
        <f t="shared" si="90"/>
        <v>58.333333333333336</v>
      </c>
      <c r="Q202" s="312">
        <v>57.62</v>
      </c>
      <c r="R202" s="320">
        <v>58.77</v>
      </c>
      <c r="S202" s="321">
        <v>52.2</v>
      </c>
      <c r="T202" s="58">
        <v>53.85</v>
      </c>
    </row>
    <row r="213" spans="5:15">
      <c r="E213" s="339">
        <f t="shared" ref="E213:E221" si="91">E7+E29+E51+E73+E94+E114+E136+E157+E179+E195</f>
        <v>15</v>
      </c>
      <c r="G213" s="339">
        <f t="shared" ref="G213:G220" si="92">G7+G29+G51+G73+G94+G114+G136+G157+G179+G195</f>
        <v>6</v>
      </c>
      <c r="I213" s="339">
        <f t="shared" ref="I213:I220" si="93">I7+I29+I51+I73+I94+I114+I136+I157+I179+I195</f>
        <v>103</v>
      </c>
      <c r="K213" s="339">
        <f t="shared" ref="K213:K220" si="94">K7+K29+K51+K73+K94+K114+K136+K157+K179+K195</f>
        <v>38</v>
      </c>
      <c r="M213" s="339">
        <f t="shared" ref="M213:M220" si="95">M7+M29+M51+M73+M94+M114+M136+M157+M179+M195</f>
        <v>70</v>
      </c>
      <c r="O213" s="339">
        <f t="shared" ref="O213:O220" si="96">O7+O29+O51+O73+O94+O114+O136+O157+O179+O195</f>
        <v>52</v>
      </c>
    </row>
    <row r="214" spans="5:15">
      <c r="E214" s="339">
        <f t="shared" si="91"/>
        <v>8</v>
      </c>
      <c r="G214" s="339">
        <f t="shared" si="92"/>
        <v>5</v>
      </c>
      <c r="I214" s="339">
        <f t="shared" si="93"/>
        <v>111</v>
      </c>
      <c r="K214" s="339">
        <f t="shared" si="94"/>
        <v>34</v>
      </c>
      <c r="M214" s="339">
        <f t="shared" si="95"/>
        <v>71</v>
      </c>
      <c r="O214" s="339">
        <f t="shared" si="96"/>
        <v>45</v>
      </c>
    </row>
    <row r="215" spans="5:15">
      <c r="E215" s="339">
        <f t="shared" si="91"/>
        <v>46</v>
      </c>
      <c r="G215" s="339">
        <f t="shared" si="92"/>
        <v>15</v>
      </c>
      <c r="I215" s="339">
        <f t="shared" si="93"/>
        <v>63</v>
      </c>
      <c r="K215" s="339">
        <f t="shared" si="94"/>
        <v>31</v>
      </c>
      <c r="M215" s="339">
        <f t="shared" si="95"/>
        <v>48</v>
      </c>
      <c r="O215" s="339">
        <f t="shared" si="96"/>
        <v>33</v>
      </c>
    </row>
    <row r="216" spans="5:15">
      <c r="E216" s="339">
        <f t="shared" si="91"/>
        <v>2</v>
      </c>
      <c r="G216" s="339">
        <f t="shared" si="92"/>
        <v>0</v>
      </c>
      <c r="I216" s="339">
        <f t="shared" si="93"/>
        <v>122</v>
      </c>
      <c r="K216" s="339">
        <f t="shared" si="94"/>
        <v>31</v>
      </c>
      <c r="M216" s="339">
        <f t="shared" si="95"/>
        <v>56</v>
      </c>
      <c r="O216" s="339">
        <f t="shared" si="96"/>
        <v>42</v>
      </c>
    </row>
    <row r="217" spans="5:15">
      <c r="E217" s="339">
        <f t="shared" si="91"/>
        <v>15</v>
      </c>
      <c r="G217" s="339">
        <f t="shared" si="92"/>
        <v>18</v>
      </c>
      <c r="I217" s="339">
        <f t="shared" si="93"/>
        <v>91</v>
      </c>
      <c r="K217" s="339">
        <f t="shared" si="94"/>
        <v>37</v>
      </c>
      <c r="M217" s="339">
        <f t="shared" si="95"/>
        <v>64</v>
      </c>
      <c r="O217" s="339">
        <f t="shared" si="96"/>
        <v>51</v>
      </c>
    </row>
    <row r="218" spans="5:15">
      <c r="E218" s="339">
        <f t="shared" si="91"/>
        <v>12</v>
      </c>
      <c r="G218" s="339">
        <f t="shared" si="92"/>
        <v>10</v>
      </c>
      <c r="I218" s="339">
        <f t="shared" si="93"/>
        <v>102</v>
      </c>
      <c r="K218" s="339">
        <f t="shared" si="94"/>
        <v>51</v>
      </c>
      <c r="M218" s="339">
        <f t="shared" si="95"/>
        <v>75</v>
      </c>
      <c r="O218" s="339">
        <f t="shared" si="96"/>
        <v>62</v>
      </c>
    </row>
    <row r="219" spans="5:15">
      <c r="E219" s="339">
        <f t="shared" si="91"/>
        <v>60</v>
      </c>
      <c r="G219" s="339">
        <f t="shared" si="92"/>
        <v>19</v>
      </c>
      <c r="I219" s="339">
        <f t="shared" si="93"/>
        <v>45</v>
      </c>
      <c r="K219" s="339">
        <f t="shared" si="94"/>
        <v>44</v>
      </c>
      <c r="M219" s="339">
        <f t="shared" si="95"/>
        <v>77</v>
      </c>
      <c r="O219" s="339">
        <f t="shared" si="96"/>
        <v>59</v>
      </c>
    </row>
    <row r="220" spans="5:15">
      <c r="E220" s="339">
        <f t="shared" si="91"/>
        <v>38</v>
      </c>
      <c r="G220" s="339">
        <f t="shared" si="92"/>
        <v>12</v>
      </c>
      <c r="I220" s="339">
        <f t="shared" si="93"/>
        <v>74</v>
      </c>
      <c r="K220" s="339">
        <f t="shared" si="94"/>
        <v>50</v>
      </c>
      <c r="M220" s="339">
        <f t="shared" si="95"/>
        <v>100</v>
      </c>
      <c r="O220" s="339">
        <f t="shared" si="96"/>
        <v>92</v>
      </c>
    </row>
    <row r="221" spans="5:15">
      <c r="E221" s="339">
        <f t="shared" si="91"/>
        <v>0</v>
      </c>
    </row>
  </sheetData>
  <mergeCells count="120">
    <mergeCell ref="A1:T1"/>
    <mergeCell ref="A2:S2"/>
    <mergeCell ref="C4:H4"/>
    <mergeCell ref="I4:J5"/>
    <mergeCell ref="K4:P4"/>
    <mergeCell ref="Q4:T5"/>
    <mergeCell ref="C5:D5"/>
    <mergeCell ref="E5:F5"/>
    <mergeCell ref="G5:H5"/>
    <mergeCell ref="K5:L5"/>
    <mergeCell ref="G27:H27"/>
    <mergeCell ref="K27:L27"/>
    <mergeCell ref="M27:N27"/>
    <mergeCell ref="O27:P27"/>
    <mergeCell ref="A45:T45"/>
    <mergeCell ref="A46:S46"/>
    <mergeCell ref="M5:N5"/>
    <mergeCell ref="O5:P5"/>
    <mergeCell ref="A23:T23"/>
    <mergeCell ref="A24:S24"/>
    <mergeCell ref="C26:H26"/>
    <mergeCell ref="I26:J27"/>
    <mergeCell ref="K26:P26"/>
    <mergeCell ref="Q26:T27"/>
    <mergeCell ref="C27:D27"/>
    <mergeCell ref="E27:F27"/>
    <mergeCell ref="C48:H48"/>
    <mergeCell ref="I48:J49"/>
    <mergeCell ref="K48:P48"/>
    <mergeCell ref="Q48:T49"/>
    <mergeCell ref="C49:D49"/>
    <mergeCell ref="E49:F49"/>
    <mergeCell ref="G49:H49"/>
    <mergeCell ref="K49:L49"/>
    <mergeCell ref="M49:N49"/>
    <mergeCell ref="O49:P49"/>
    <mergeCell ref="A67:T67"/>
    <mergeCell ref="A68:S68"/>
    <mergeCell ref="C70:H70"/>
    <mergeCell ref="I70:J71"/>
    <mergeCell ref="K70:P70"/>
    <mergeCell ref="Q70:T71"/>
    <mergeCell ref="C71:D71"/>
    <mergeCell ref="E71:F71"/>
    <mergeCell ref="G71:H71"/>
    <mergeCell ref="K71:L71"/>
    <mergeCell ref="G92:H92"/>
    <mergeCell ref="K92:L92"/>
    <mergeCell ref="M92:N92"/>
    <mergeCell ref="O92:P92"/>
    <mergeCell ref="A108:T108"/>
    <mergeCell ref="A109:S109"/>
    <mergeCell ref="M71:N71"/>
    <mergeCell ref="O71:P71"/>
    <mergeCell ref="A88:T88"/>
    <mergeCell ref="A89:S89"/>
    <mergeCell ref="C91:H91"/>
    <mergeCell ref="I91:J92"/>
    <mergeCell ref="K91:P91"/>
    <mergeCell ref="Q91:T92"/>
    <mergeCell ref="C92:D92"/>
    <mergeCell ref="E92:F92"/>
    <mergeCell ref="C111:H111"/>
    <mergeCell ref="I111:J112"/>
    <mergeCell ref="K111:P111"/>
    <mergeCell ref="Q111:T112"/>
    <mergeCell ref="C112:D112"/>
    <mergeCell ref="E112:F112"/>
    <mergeCell ref="G112:H112"/>
    <mergeCell ref="K112:L112"/>
    <mergeCell ref="M112:N112"/>
    <mergeCell ref="O112:P112"/>
    <mergeCell ref="A130:T130"/>
    <mergeCell ref="A131:S131"/>
    <mergeCell ref="C133:H133"/>
    <mergeCell ref="I133:J134"/>
    <mergeCell ref="K133:P133"/>
    <mergeCell ref="Q133:T134"/>
    <mergeCell ref="C134:D134"/>
    <mergeCell ref="E134:F134"/>
    <mergeCell ref="G134:H134"/>
    <mergeCell ref="K134:L134"/>
    <mergeCell ref="G155:H155"/>
    <mergeCell ref="K155:L155"/>
    <mergeCell ref="M155:N155"/>
    <mergeCell ref="O155:P155"/>
    <mergeCell ref="A173:T173"/>
    <mergeCell ref="A174:S174"/>
    <mergeCell ref="M134:N134"/>
    <mergeCell ref="O134:P134"/>
    <mergeCell ref="A151:T151"/>
    <mergeCell ref="A152:S152"/>
    <mergeCell ref="C154:H154"/>
    <mergeCell ref="I154:J155"/>
    <mergeCell ref="K154:P154"/>
    <mergeCell ref="Q154:T155"/>
    <mergeCell ref="C155:D155"/>
    <mergeCell ref="E155:F155"/>
    <mergeCell ref="C176:H176"/>
    <mergeCell ref="I176:J177"/>
    <mergeCell ref="K176:P176"/>
    <mergeCell ref="Q176:T177"/>
    <mergeCell ref="C177:D177"/>
    <mergeCell ref="E177:F177"/>
    <mergeCell ref="G177:H177"/>
    <mergeCell ref="K177:L177"/>
    <mergeCell ref="M177:N177"/>
    <mergeCell ref="O177:P177"/>
    <mergeCell ref="M193:N193"/>
    <mergeCell ref="O193:P193"/>
    <mergeCell ref="A189:T189"/>
    <mergeCell ref="A190:S190"/>
    <mergeCell ref="C192:H192"/>
    <mergeCell ref="I192:J193"/>
    <mergeCell ref="K192:P192"/>
    <mergeCell ref="Q192:T193"/>
    <mergeCell ref="C193:D193"/>
    <mergeCell ref="E193:F193"/>
    <mergeCell ref="G193:H193"/>
    <mergeCell ref="K193:L193"/>
  </mergeCells>
  <pageMargins left="0.74803149606299213" right="0.55118110236220474" top="1.1811023622047245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3"/>
  <sheetViews>
    <sheetView view="pageBreakPreview" zoomScaleNormal="110" zoomScaleSheetLayoutView="100" workbookViewId="0">
      <selection sqref="A1:Y26"/>
    </sheetView>
  </sheetViews>
  <sheetFormatPr defaultRowHeight="18.75"/>
  <cols>
    <col min="1" max="1" width="3.5" style="12" customWidth="1"/>
    <col min="2" max="2" width="0.125" style="108" hidden="1" customWidth="1"/>
    <col min="3" max="3" width="14.25" style="12" customWidth="1"/>
    <col min="4" max="4" width="5.625" style="109" bestFit="1" customWidth="1"/>
    <col min="5" max="5" width="5.875" style="110" bestFit="1" customWidth="1"/>
    <col min="6" max="6" width="5.25" style="109" bestFit="1" customWidth="1"/>
    <col min="7" max="7" width="5.875" style="110" bestFit="1" customWidth="1"/>
    <col min="8" max="8" width="5.25" style="109" bestFit="1" customWidth="1"/>
    <col min="9" max="9" width="5.875" style="110" bestFit="1" customWidth="1"/>
    <col min="10" max="10" width="5.25" style="109" bestFit="1" customWidth="1"/>
    <col min="11" max="11" width="5.875" style="110" bestFit="1" customWidth="1"/>
    <col min="12" max="12" width="5.25" style="109" bestFit="1" customWidth="1"/>
    <col min="13" max="13" width="5.875" style="110" bestFit="1" customWidth="1"/>
    <col min="14" max="14" width="5.25" style="109" bestFit="1" customWidth="1"/>
    <col min="15" max="15" width="5.875" style="110" bestFit="1" customWidth="1"/>
    <col min="16" max="16" width="5.25" style="109" bestFit="1" customWidth="1"/>
    <col min="17" max="17" width="5.875" style="110" bestFit="1" customWidth="1"/>
    <col min="18" max="18" width="5.25" style="109" bestFit="1" customWidth="1"/>
    <col min="19" max="19" width="5.875" style="110" bestFit="1" customWidth="1"/>
    <col min="20" max="20" width="5.125" style="292" bestFit="1" customWidth="1"/>
    <col min="21" max="21" width="5.5" style="110" bestFit="1" customWidth="1"/>
    <col min="22" max="22" width="4.5" style="235" bestFit="1" customWidth="1"/>
    <col min="23" max="23" width="5" style="235" bestFit="1" customWidth="1"/>
    <col min="24" max="24" width="5.25" style="235" bestFit="1" customWidth="1"/>
    <col min="25" max="25" width="6.625" style="235" bestFit="1" customWidth="1"/>
    <col min="26" max="28" width="5.625" style="94" customWidth="1"/>
    <col min="29" max="31" width="5.625" style="12" customWidth="1"/>
    <col min="32" max="16384" width="9" style="12"/>
  </cols>
  <sheetData>
    <row r="1" spans="1:35" s="2" customFormat="1" ht="21" customHeight="1">
      <c r="A1" s="861" t="s">
        <v>337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284"/>
      <c r="AA1" s="284"/>
      <c r="AB1" s="284"/>
    </row>
    <row r="2" spans="1:35" s="2" customFormat="1" ht="21">
      <c r="A2" s="861" t="s">
        <v>338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284"/>
      <c r="AA2" s="284"/>
      <c r="AB2" s="284"/>
    </row>
    <row r="3" spans="1:35" s="2" customFormat="1" ht="21">
      <c r="A3" s="861" t="s">
        <v>302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284"/>
      <c r="AA3" s="284"/>
      <c r="AB3" s="284"/>
    </row>
    <row r="4" spans="1:35" s="4" customFormat="1" ht="21">
      <c r="A4" s="922" t="s">
        <v>386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  <c r="R4" s="922"/>
      <c r="S4" s="922"/>
      <c r="T4" s="922"/>
      <c r="U4" s="922"/>
      <c r="V4" s="922"/>
      <c r="W4" s="922"/>
      <c r="X4" s="922"/>
      <c r="Y4" s="922"/>
      <c r="Z4" s="665"/>
      <c r="AA4" s="665"/>
      <c r="AB4" s="665"/>
    </row>
    <row r="5" spans="1:35" ht="21" customHeight="1">
      <c r="A5" s="945" t="s">
        <v>290</v>
      </c>
      <c r="B5" s="345"/>
      <c r="C5" s="925" t="s">
        <v>340</v>
      </c>
      <c r="D5" s="867" t="s">
        <v>5</v>
      </c>
      <c r="E5" s="868"/>
      <c r="F5" s="856" t="s">
        <v>7</v>
      </c>
      <c r="G5" s="857"/>
      <c r="H5" s="854" t="s">
        <v>8</v>
      </c>
      <c r="I5" s="855"/>
      <c r="J5" s="856" t="s">
        <v>9</v>
      </c>
      <c r="K5" s="857"/>
      <c r="L5" s="854" t="s">
        <v>10</v>
      </c>
      <c r="M5" s="855"/>
      <c r="N5" s="856" t="s">
        <v>280</v>
      </c>
      <c r="O5" s="857"/>
      <c r="P5" s="854" t="s">
        <v>12</v>
      </c>
      <c r="Q5" s="855"/>
      <c r="R5" s="856" t="s">
        <v>13</v>
      </c>
      <c r="S5" s="857"/>
      <c r="T5" s="858" t="s">
        <v>282</v>
      </c>
      <c r="U5" s="858"/>
      <c r="V5" s="525" t="s">
        <v>6</v>
      </c>
      <c r="W5" s="942" t="s">
        <v>341</v>
      </c>
      <c r="X5" s="943"/>
      <c r="Y5" s="944"/>
    </row>
    <row r="6" spans="1:35" ht="21" customHeight="1">
      <c r="A6" s="946"/>
      <c r="B6" s="350" t="s">
        <v>15</v>
      </c>
      <c r="C6" s="926"/>
      <c r="D6" s="351" t="s">
        <v>16</v>
      </c>
      <c r="E6" s="352" t="s">
        <v>17</v>
      </c>
      <c r="F6" s="351" t="s">
        <v>16</v>
      </c>
      <c r="G6" s="352" t="s">
        <v>17</v>
      </c>
      <c r="H6" s="351" t="s">
        <v>16</v>
      </c>
      <c r="I6" s="352" t="s">
        <v>17</v>
      </c>
      <c r="J6" s="351" t="s">
        <v>16</v>
      </c>
      <c r="K6" s="352" t="s">
        <v>17</v>
      </c>
      <c r="L6" s="351" t="s">
        <v>16</v>
      </c>
      <c r="M6" s="352" t="s">
        <v>17</v>
      </c>
      <c r="N6" s="351" t="s">
        <v>16</v>
      </c>
      <c r="O6" s="352" t="s">
        <v>17</v>
      </c>
      <c r="P6" s="351" t="s">
        <v>16</v>
      </c>
      <c r="Q6" s="352" t="s">
        <v>17</v>
      </c>
      <c r="R6" s="351" t="s">
        <v>16</v>
      </c>
      <c r="S6" s="352" t="s">
        <v>17</v>
      </c>
      <c r="T6" s="354" t="s">
        <v>300</v>
      </c>
      <c r="U6" s="355" t="s">
        <v>343</v>
      </c>
      <c r="V6" s="356" t="s">
        <v>18</v>
      </c>
      <c r="W6" s="357" t="s">
        <v>344</v>
      </c>
      <c r="X6" s="358" t="s">
        <v>345</v>
      </c>
      <c r="Y6" s="359" t="s">
        <v>346</v>
      </c>
    </row>
    <row r="7" spans="1:35" s="66" customFormat="1" ht="21" customHeight="1">
      <c r="A7" s="526"/>
      <c r="B7" s="527"/>
      <c r="C7" s="526" t="s">
        <v>21</v>
      </c>
      <c r="D7" s="528">
        <v>50.04</v>
      </c>
      <c r="E7" s="529">
        <v>45.68</v>
      </c>
      <c r="F7" s="528">
        <v>52.22</v>
      </c>
      <c r="G7" s="529">
        <v>44.22</v>
      </c>
      <c r="H7" s="528">
        <v>38.369999999999997</v>
      </c>
      <c r="I7" s="529">
        <v>36.99</v>
      </c>
      <c r="J7" s="530">
        <v>52.4</v>
      </c>
      <c r="K7" s="531">
        <v>35.770000000000003</v>
      </c>
      <c r="L7" s="528">
        <v>40.82</v>
      </c>
      <c r="M7" s="529">
        <v>37.46</v>
      </c>
      <c r="N7" s="528">
        <v>58.87</v>
      </c>
      <c r="O7" s="529">
        <v>54.84</v>
      </c>
      <c r="P7" s="528">
        <v>46.75</v>
      </c>
      <c r="Q7" s="529">
        <v>52.27</v>
      </c>
      <c r="R7" s="528">
        <v>55.38</v>
      </c>
      <c r="S7" s="529">
        <v>53.85</v>
      </c>
      <c r="T7" s="530">
        <v>49.36</v>
      </c>
      <c r="U7" s="531">
        <f t="shared" ref="U7:U24" si="0">SUM(E7+G7+I7+K7+M7+O7+Q7+S7)/8</f>
        <v>45.135000000000005</v>
      </c>
      <c r="V7" s="532">
        <f>U7-T7</f>
        <v>-4.2249999999999943</v>
      </c>
      <c r="W7" s="370"/>
      <c r="X7" s="371"/>
      <c r="Y7" s="372"/>
      <c r="Z7" s="94"/>
      <c r="AA7" s="94"/>
      <c r="AB7" s="94"/>
    </row>
    <row r="8" spans="1:35" s="75" customFormat="1" ht="21" customHeight="1">
      <c r="A8" s="132"/>
      <c r="B8" s="376"/>
      <c r="C8" s="132" t="s">
        <v>20</v>
      </c>
      <c r="D8" s="34">
        <v>49.51</v>
      </c>
      <c r="E8" s="35">
        <v>44.01</v>
      </c>
      <c r="F8" s="34">
        <v>51.08</v>
      </c>
      <c r="G8" s="35">
        <v>42.57</v>
      </c>
      <c r="H8" s="34">
        <v>37.119999999999997</v>
      </c>
      <c r="I8" s="35">
        <v>34.03</v>
      </c>
      <c r="J8" s="34">
        <v>51.69</v>
      </c>
      <c r="K8" s="35">
        <v>33.83</v>
      </c>
      <c r="L8" s="34">
        <v>40.450000000000003</v>
      </c>
      <c r="M8" s="35">
        <v>36.090000000000003</v>
      </c>
      <c r="N8" s="34">
        <v>58.17</v>
      </c>
      <c r="O8" s="35">
        <v>53.38</v>
      </c>
      <c r="P8" s="378">
        <v>46.2</v>
      </c>
      <c r="Q8" s="321">
        <v>50.7</v>
      </c>
      <c r="R8" s="34">
        <v>54.45</v>
      </c>
      <c r="S8" s="321">
        <v>52.2</v>
      </c>
      <c r="T8" s="378">
        <v>48.58</v>
      </c>
      <c r="U8" s="321">
        <f t="shared" si="0"/>
        <v>43.35125</v>
      </c>
      <c r="V8" s="373">
        <f t="shared" ref="V8:V24" si="1">U8-T8</f>
        <v>-5.228749999999998</v>
      </c>
      <c r="W8" s="379"/>
      <c r="X8" s="380"/>
      <c r="Y8" s="381"/>
      <c r="Z8" s="94"/>
      <c r="AA8" s="94"/>
      <c r="AB8" s="94"/>
    </row>
    <row r="9" spans="1:35" s="83" customFormat="1" ht="21" customHeight="1">
      <c r="A9" s="533"/>
      <c r="B9" s="534"/>
      <c r="C9" s="533" t="s">
        <v>22</v>
      </c>
      <c r="D9" s="535">
        <v>55.01</v>
      </c>
      <c r="E9" s="536">
        <v>47.37</v>
      </c>
      <c r="F9" s="535">
        <v>56.2</v>
      </c>
      <c r="G9" s="536">
        <v>45.44</v>
      </c>
      <c r="H9" s="535">
        <v>41.2</v>
      </c>
      <c r="I9" s="536">
        <v>37.53</v>
      </c>
      <c r="J9" s="535">
        <v>59.96</v>
      </c>
      <c r="K9" s="536">
        <v>37.15</v>
      </c>
      <c r="L9" s="535">
        <v>44.48</v>
      </c>
      <c r="M9" s="536">
        <v>38.81</v>
      </c>
      <c r="N9" s="535">
        <v>63.07</v>
      </c>
      <c r="O9" s="536">
        <v>56.33</v>
      </c>
      <c r="P9" s="535">
        <v>51.8</v>
      </c>
      <c r="Q9" s="536">
        <v>54.41</v>
      </c>
      <c r="R9" s="535">
        <v>60.81</v>
      </c>
      <c r="S9" s="536">
        <v>58.77</v>
      </c>
      <c r="T9" s="535">
        <v>54.07</v>
      </c>
      <c r="U9" s="536">
        <f t="shared" si="0"/>
        <v>46.976249999999993</v>
      </c>
      <c r="V9" s="373">
        <f t="shared" si="1"/>
        <v>-7.0937500000000071</v>
      </c>
      <c r="W9" s="379"/>
      <c r="X9" s="380"/>
      <c r="Y9" s="381"/>
      <c r="Z9" s="94"/>
      <c r="AA9" s="94"/>
      <c r="AB9" s="94"/>
    </row>
    <row r="10" spans="1:35" ht="21" customHeight="1">
      <c r="A10" s="537">
        <v>1</v>
      </c>
      <c r="B10" s="538" t="s">
        <v>23</v>
      </c>
      <c r="C10" s="539" t="s">
        <v>24</v>
      </c>
      <c r="D10" s="87">
        <v>59.11</v>
      </c>
      <c r="E10" s="540">
        <v>58.09</v>
      </c>
      <c r="F10" s="87">
        <v>61.83</v>
      </c>
      <c r="G10" s="540">
        <v>56.1</v>
      </c>
      <c r="H10" s="87">
        <v>55.17</v>
      </c>
      <c r="I10" s="540">
        <v>60.82</v>
      </c>
      <c r="J10" s="87">
        <v>66.180000000000007</v>
      </c>
      <c r="K10" s="540">
        <v>54.22</v>
      </c>
      <c r="L10" s="87">
        <v>50.76</v>
      </c>
      <c r="M10" s="540">
        <v>48.95</v>
      </c>
      <c r="N10" s="87">
        <v>62.79</v>
      </c>
      <c r="O10" s="540">
        <v>64.27</v>
      </c>
      <c r="P10" s="87">
        <v>52.11</v>
      </c>
      <c r="Q10" s="540">
        <v>61.53</v>
      </c>
      <c r="R10" s="87">
        <v>62.93</v>
      </c>
      <c r="S10" s="540">
        <v>66.67</v>
      </c>
      <c r="T10" s="541">
        <v>58.860000000000007</v>
      </c>
      <c r="U10" s="542">
        <f t="shared" si="0"/>
        <v>58.831250000000004</v>
      </c>
      <c r="V10" s="373">
        <f t="shared" si="1"/>
        <v>-2.8750000000002274E-2</v>
      </c>
      <c r="W10" s="543">
        <v>8</v>
      </c>
      <c r="X10" s="544">
        <v>8</v>
      </c>
      <c r="Y10" s="545">
        <v>8</v>
      </c>
    </row>
    <row r="11" spans="1:35" ht="21" customHeight="1">
      <c r="A11" s="537">
        <v>2</v>
      </c>
      <c r="B11" s="538" t="s">
        <v>37</v>
      </c>
      <c r="C11" s="546" t="s">
        <v>38</v>
      </c>
      <c r="D11" s="87">
        <v>60.59</v>
      </c>
      <c r="E11" s="540">
        <v>54.67</v>
      </c>
      <c r="F11" s="87">
        <v>56.82</v>
      </c>
      <c r="G11" s="540">
        <v>53.67</v>
      </c>
      <c r="H11" s="87">
        <v>35.74</v>
      </c>
      <c r="I11" s="540">
        <v>40.21</v>
      </c>
      <c r="J11" s="87">
        <v>69.41</v>
      </c>
      <c r="K11" s="540">
        <v>38.33</v>
      </c>
      <c r="L11" s="87">
        <v>50.29</v>
      </c>
      <c r="M11" s="540">
        <v>40.75</v>
      </c>
      <c r="N11" s="87">
        <v>68.98</v>
      </c>
      <c r="O11" s="540">
        <v>59.33</v>
      </c>
      <c r="P11" s="87">
        <v>55.88</v>
      </c>
      <c r="Q11" s="540">
        <v>59.58</v>
      </c>
      <c r="R11" s="87">
        <v>70.349999999999994</v>
      </c>
      <c r="S11" s="540">
        <v>61</v>
      </c>
      <c r="T11" s="541">
        <v>58.507499999999993</v>
      </c>
      <c r="U11" s="542">
        <f t="shared" si="0"/>
        <v>50.942499999999995</v>
      </c>
      <c r="V11" s="373">
        <f t="shared" si="1"/>
        <v>-7.5649999999999977</v>
      </c>
      <c r="W11" s="543">
        <v>8</v>
      </c>
      <c r="X11" s="544">
        <v>8</v>
      </c>
      <c r="Y11" s="545">
        <v>8</v>
      </c>
    </row>
    <row r="12" spans="1:35" ht="21" customHeight="1">
      <c r="A12" s="537">
        <v>3</v>
      </c>
      <c r="B12" s="538" t="s">
        <v>95</v>
      </c>
      <c r="C12" s="539" t="s">
        <v>96</v>
      </c>
      <c r="D12" s="87">
        <v>53.09</v>
      </c>
      <c r="E12" s="540">
        <v>50.28</v>
      </c>
      <c r="F12" s="87">
        <v>48.23</v>
      </c>
      <c r="G12" s="540">
        <v>48.28</v>
      </c>
      <c r="H12" s="87">
        <v>29.93</v>
      </c>
      <c r="I12" s="540">
        <v>33.28</v>
      </c>
      <c r="J12" s="87">
        <v>59.71</v>
      </c>
      <c r="K12" s="540">
        <v>43.1</v>
      </c>
      <c r="L12" s="87">
        <v>35.07</v>
      </c>
      <c r="M12" s="540">
        <v>32.880000000000003</v>
      </c>
      <c r="N12" s="87">
        <v>57.5</v>
      </c>
      <c r="O12" s="540">
        <v>55.86</v>
      </c>
      <c r="P12" s="87">
        <v>44.14</v>
      </c>
      <c r="Q12" s="540">
        <v>56.21</v>
      </c>
      <c r="R12" s="87">
        <v>51.77</v>
      </c>
      <c r="S12" s="540">
        <v>65.930000000000007</v>
      </c>
      <c r="T12" s="541">
        <v>47.429999999999993</v>
      </c>
      <c r="U12" s="542">
        <f t="shared" si="0"/>
        <v>48.227499999999999</v>
      </c>
      <c r="V12" s="394">
        <f t="shared" si="1"/>
        <v>0.79750000000000654</v>
      </c>
      <c r="W12" s="543">
        <v>5</v>
      </c>
      <c r="X12" s="544">
        <v>6</v>
      </c>
      <c r="Y12" s="545">
        <v>6</v>
      </c>
    </row>
    <row r="13" spans="1:35" ht="21" customHeight="1">
      <c r="A13" s="537">
        <v>4</v>
      </c>
      <c r="B13" s="538" t="s">
        <v>91</v>
      </c>
      <c r="C13" s="539" t="s">
        <v>92</v>
      </c>
      <c r="D13" s="87">
        <v>50.09</v>
      </c>
      <c r="E13" s="540">
        <v>48.24</v>
      </c>
      <c r="F13" s="87">
        <v>49.48</v>
      </c>
      <c r="G13" s="540">
        <v>48</v>
      </c>
      <c r="H13" s="87">
        <v>27.61</v>
      </c>
      <c r="I13" s="540">
        <v>38.53</v>
      </c>
      <c r="J13" s="87">
        <v>47.39</v>
      </c>
      <c r="K13" s="540">
        <v>32.65</v>
      </c>
      <c r="L13" s="87">
        <v>34.57</v>
      </c>
      <c r="M13" s="540">
        <v>39.94</v>
      </c>
      <c r="N13" s="87">
        <v>56.68</v>
      </c>
      <c r="O13" s="540">
        <v>61.18</v>
      </c>
      <c r="P13" s="87">
        <v>42.61</v>
      </c>
      <c r="Q13" s="540">
        <v>54.41</v>
      </c>
      <c r="R13" s="87">
        <v>48.35</v>
      </c>
      <c r="S13" s="540">
        <v>62.12</v>
      </c>
      <c r="T13" s="541">
        <v>44.597500000000004</v>
      </c>
      <c r="U13" s="542">
        <f t="shared" si="0"/>
        <v>48.133750000000006</v>
      </c>
      <c r="V13" s="394">
        <f t="shared" si="1"/>
        <v>3.5362500000000026</v>
      </c>
      <c r="W13" s="543">
        <v>6</v>
      </c>
      <c r="X13" s="544">
        <v>7</v>
      </c>
      <c r="Y13" s="545">
        <v>7</v>
      </c>
    </row>
    <row r="14" spans="1:35" ht="21" customHeight="1">
      <c r="A14" s="537">
        <v>5</v>
      </c>
      <c r="B14" s="538" t="s">
        <v>65</v>
      </c>
      <c r="C14" s="539" t="s">
        <v>66</v>
      </c>
      <c r="D14" s="87">
        <v>50.27</v>
      </c>
      <c r="E14" s="540">
        <v>50</v>
      </c>
      <c r="F14" s="87">
        <v>60.53</v>
      </c>
      <c r="G14" s="540">
        <v>49.4</v>
      </c>
      <c r="H14" s="87">
        <v>36.33</v>
      </c>
      <c r="I14" s="540">
        <v>35</v>
      </c>
      <c r="J14" s="87">
        <v>56.67</v>
      </c>
      <c r="K14" s="540">
        <v>31.5</v>
      </c>
      <c r="L14" s="87">
        <v>34.5</v>
      </c>
      <c r="M14" s="540">
        <v>40.15</v>
      </c>
      <c r="N14" s="87">
        <v>55.17</v>
      </c>
      <c r="O14" s="540">
        <v>56.4</v>
      </c>
      <c r="P14" s="87">
        <v>50.33</v>
      </c>
      <c r="Q14" s="540">
        <v>55</v>
      </c>
      <c r="R14" s="87">
        <v>56.53</v>
      </c>
      <c r="S14" s="540">
        <v>58.4</v>
      </c>
      <c r="T14" s="541">
        <v>50.041250000000005</v>
      </c>
      <c r="U14" s="542">
        <f t="shared" si="0"/>
        <v>46.981249999999996</v>
      </c>
      <c r="V14" s="373">
        <f t="shared" si="1"/>
        <v>-3.0600000000000094</v>
      </c>
      <c r="W14" s="543">
        <v>5</v>
      </c>
      <c r="X14" s="544">
        <v>7</v>
      </c>
      <c r="Y14" s="545">
        <v>6</v>
      </c>
      <c r="Z14" s="284"/>
      <c r="AA14" s="284"/>
      <c r="AB14" s="284"/>
      <c r="AC14" s="2"/>
      <c r="AD14" s="2"/>
      <c r="AE14" s="2"/>
      <c r="AF14" s="2"/>
      <c r="AG14" s="2"/>
      <c r="AH14" s="2"/>
      <c r="AI14" s="2"/>
    </row>
    <row r="15" spans="1:35" ht="21" customHeight="1">
      <c r="A15" s="537">
        <v>6</v>
      </c>
      <c r="B15" s="538" t="s">
        <v>69</v>
      </c>
      <c r="C15" s="546" t="s">
        <v>70</v>
      </c>
      <c r="D15" s="87">
        <v>46.29</v>
      </c>
      <c r="E15" s="540">
        <v>46.04</v>
      </c>
      <c r="F15" s="87">
        <v>48.2</v>
      </c>
      <c r="G15" s="540">
        <v>45.69</v>
      </c>
      <c r="H15" s="87">
        <v>24.54</v>
      </c>
      <c r="I15" s="540">
        <v>30.25</v>
      </c>
      <c r="J15" s="87">
        <v>41.02</v>
      </c>
      <c r="K15" s="540">
        <v>34.31</v>
      </c>
      <c r="L15" s="87">
        <v>31.17</v>
      </c>
      <c r="M15" s="540">
        <v>36.450000000000003</v>
      </c>
      <c r="N15" s="87">
        <v>62.91</v>
      </c>
      <c r="O15" s="540">
        <v>63.61</v>
      </c>
      <c r="P15" s="87">
        <v>43.88</v>
      </c>
      <c r="Q15" s="540">
        <v>57.55</v>
      </c>
      <c r="R15" s="87">
        <v>51.59</v>
      </c>
      <c r="S15" s="540">
        <v>60.31</v>
      </c>
      <c r="T15" s="541">
        <v>43.7</v>
      </c>
      <c r="U15" s="542">
        <f t="shared" si="0"/>
        <v>46.776250000000005</v>
      </c>
      <c r="V15" s="394">
        <f t="shared" si="1"/>
        <v>3.0762500000000017</v>
      </c>
      <c r="W15" s="543">
        <v>4</v>
      </c>
      <c r="X15" s="544">
        <v>7</v>
      </c>
      <c r="Y15" s="545">
        <v>5</v>
      </c>
    </row>
    <row r="16" spans="1:35" ht="21" customHeight="1">
      <c r="A16" s="537">
        <v>7</v>
      </c>
      <c r="B16" s="538" t="s">
        <v>147</v>
      </c>
      <c r="C16" s="539" t="s">
        <v>148</v>
      </c>
      <c r="D16" s="87">
        <v>56.52</v>
      </c>
      <c r="E16" s="540">
        <v>48.32</v>
      </c>
      <c r="F16" s="87">
        <v>55.1</v>
      </c>
      <c r="G16" s="540">
        <v>47.26</v>
      </c>
      <c r="H16" s="87">
        <v>34.92</v>
      </c>
      <c r="I16" s="540">
        <v>34.01</v>
      </c>
      <c r="J16" s="87">
        <v>52.58</v>
      </c>
      <c r="K16" s="540">
        <v>36.18</v>
      </c>
      <c r="L16" s="87">
        <v>42.82</v>
      </c>
      <c r="M16" s="540">
        <v>37.840000000000003</v>
      </c>
      <c r="N16" s="87">
        <v>63.76</v>
      </c>
      <c r="O16" s="540">
        <v>55.58</v>
      </c>
      <c r="P16" s="87">
        <v>46.94</v>
      </c>
      <c r="Q16" s="540">
        <v>54.08</v>
      </c>
      <c r="R16" s="87">
        <v>59.23</v>
      </c>
      <c r="S16" s="540">
        <v>58.32</v>
      </c>
      <c r="T16" s="541">
        <v>51.483750000000001</v>
      </c>
      <c r="U16" s="542">
        <f t="shared" si="0"/>
        <v>46.448749999999997</v>
      </c>
      <c r="V16" s="373">
        <f t="shared" si="1"/>
        <v>-5.0350000000000037</v>
      </c>
      <c r="W16" s="543">
        <v>2</v>
      </c>
      <c r="X16" s="544">
        <v>7</v>
      </c>
      <c r="Y16" s="545">
        <v>7</v>
      </c>
      <c r="Z16" s="284"/>
      <c r="AA16" s="284"/>
      <c r="AB16" s="284"/>
      <c r="AC16" s="2"/>
      <c r="AD16" s="2"/>
      <c r="AE16" s="2"/>
      <c r="AF16" s="2"/>
      <c r="AG16" s="2"/>
      <c r="AH16" s="2"/>
      <c r="AI16" s="2"/>
    </row>
    <row r="17" spans="1:35" ht="21" customHeight="1">
      <c r="A17" s="537">
        <v>8</v>
      </c>
      <c r="B17" s="538" t="s">
        <v>149</v>
      </c>
      <c r="C17" s="539" t="s">
        <v>150</v>
      </c>
      <c r="D17" s="87">
        <v>54.43</v>
      </c>
      <c r="E17" s="540">
        <v>46.37</v>
      </c>
      <c r="F17" s="87">
        <v>51.14</v>
      </c>
      <c r="G17" s="540">
        <v>43.33</v>
      </c>
      <c r="H17" s="87">
        <v>39.46</v>
      </c>
      <c r="I17" s="540">
        <v>38.89</v>
      </c>
      <c r="J17" s="87">
        <v>52.5</v>
      </c>
      <c r="K17" s="540">
        <v>26.85</v>
      </c>
      <c r="L17" s="87">
        <v>40.71</v>
      </c>
      <c r="M17" s="540">
        <v>36.630000000000003</v>
      </c>
      <c r="N17" s="87">
        <v>61.99</v>
      </c>
      <c r="O17" s="540">
        <v>56.15</v>
      </c>
      <c r="P17" s="87">
        <v>50</v>
      </c>
      <c r="Q17" s="540">
        <v>53.15</v>
      </c>
      <c r="R17" s="87">
        <v>55.71</v>
      </c>
      <c r="S17" s="540">
        <v>60.3</v>
      </c>
      <c r="T17" s="541">
        <v>50.7425</v>
      </c>
      <c r="U17" s="542">
        <f t="shared" si="0"/>
        <v>45.208749999999995</v>
      </c>
      <c r="V17" s="373">
        <f t="shared" si="1"/>
        <v>-5.5337500000000048</v>
      </c>
      <c r="W17" s="543">
        <v>2</v>
      </c>
      <c r="X17" s="544">
        <v>7</v>
      </c>
      <c r="Y17" s="545">
        <v>5</v>
      </c>
      <c r="Z17" s="284"/>
      <c r="AA17" s="284"/>
      <c r="AB17" s="284"/>
      <c r="AC17" s="2"/>
      <c r="AD17" s="2"/>
      <c r="AE17" s="2"/>
      <c r="AF17" s="2"/>
      <c r="AG17" s="2"/>
      <c r="AH17" s="2"/>
      <c r="AI17" s="2"/>
    </row>
    <row r="18" spans="1:35" ht="21" customHeight="1">
      <c r="A18" s="537">
        <v>9</v>
      </c>
      <c r="B18" s="538" t="s">
        <v>194</v>
      </c>
      <c r="C18" s="539" t="s">
        <v>195</v>
      </c>
      <c r="D18" s="87">
        <v>48.6</v>
      </c>
      <c r="E18" s="540">
        <v>46.32</v>
      </c>
      <c r="F18" s="87">
        <v>51.97</v>
      </c>
      <c r="G18" s="540">
        <v>44.21</v>
      </c>
      <c r="H18" s="87">
        <v>31.55</v>
      </c>
      <c r="I18" s="540">
        <v>29.19</v>
      </c>
      <c r="J18" s="87">
        <v>53.57</v>
      </c>
      <c r="K18" s="540">
        <v>33.380000000000003</v>
      </c>
      <c r="L18" s="87">
        <v>41.94</v>
      </c>
      <c r="M18" s="540">
        <v>37.32</v>
      </c>
      <c r="N18" s="87">
        <v>57.33</v>
      </c>
      <c r="O18" s="540">
        <v>52.76</v>
      </c>
      <c r="P18" s="87">
        <v>47.14</v>
      </c>
      <c r="Q18" s="540">
        <v>54.63</v>
      </c>
      <c r="R18" s="87">
        <v>60.51</v>
      </c>
      <c r="S18" s="540">
        <v>57.12</v>
      </c>
      <c r="T18" s="541">
        <v>49.076250000000002</v>
      </c>
      <c r="U18" s="542">
        <f t="shared" si="0"/>
        <v>44.366250000000001</v>
      </c>
      <c r="V18" s="373">
        <f t="shared" si="1"/>
        <v>-4.7100000000000009</v>
      </c>
      <c r="W18" s="543">
        <v>1</v>
      </c>
      <c r="X18" s="544">
        <v>5</v>
      </c>
      <c r="Y18" s="545">
        <v>3</v>
      </c>
    </row>
    <row r="19" spans="1:35" ht="21" customHeight="1">
      <c r="A19" s="537">
        <v>10</v>
      </c>
      <c r="B19" s="538" t="s">
        <v>204</v>
      </c>
      <c r="C19" s="546" t="s">
        <v>205</v>
      </c>
      <c r="D19" s="87">
        <v>52.8</v>
      </c>
      <c r="E19" s="540">
        <v>46</v>
      </c>
      <c r="F19" s="87">
        <v>56.4</v>
      </c>
      <c r="G19" s="540">
        <v>39</v>
      </c>
      <c r="H19" s="87">
        <v>29</v>
      </c>
      <c r="I19" s="540">
        <v>34.380000000000003</v>
      </c>
      <c r="J19" s="87">
        <v>52</v>
      </c>
      <c r="K19" s="540">
        <v>32.5</v>
      </c>
      <c r="L19" s="87">
        <v>38.5</v>
      </c>
      <c r="M19" s="540">
        <v>36.130000000000003</v>
      </c>
      <c r="N19" s="87">
        <v>50.54</v>
      </c>
      <c r="O19" s="540">
        <v>50</v>
      </c>
      <c r="P19" s="87">
        <v>58</v>
      </c>
      <c r="Q19" s="540">
        <v>51.25</v>
      </c>
      <c r="R19" s="87">
        <v>65.599999999999994</v>
      </c>
      <c r="S19" s="540">
        <v>58</v>
      </c>
      <c r="T19" s="541">
        <v>50.355000000000004</v>
      </c>
      <c r="U19" s="542">
        <f t="shared" si="0"/>
        <v>43.407499999999999</v>
      </c>
      <c r="V19" s="373">
        <f t="shared" si="1"/>
        <v>-6.9475000000000051</v>
      </c>
      <c r="W19" s="543">
        <v>0</v>
      </c>
      <c r="X19" s="544">
        <v>5</v>
      </c>
      <c r="Y19" s="545">
        <v>2</v>
      </c>
      <c r="Z19" s="284"/>
      <c r="AA19" s="284"/>
      <c r="AB19" s="284"/>
      <c r="AC19" s="2"/>
      <c r="AD19" s="2"/>
      <c r="AE19" s="2"/>
      <c r="AF19" s="2"/>
      <c r="AG19" s="2"/>
      <c r="AH19" s="2"/>
      <c r="AI19" s="2"/>
    </row>
    <row r="20" spans="1:35" ht="21" customHeight="1">
      <c r="A20" s="537">
        <v>11</v>
      </c>
      <c r="B20" s="547">
        <v>1073010001</v>
      </c>
      <c r="C20" s="546" t="s">
        <v>187</v>
      </c>
      <c r="D20" s="87">
        <v>49.34</v>
      </c>
      <c r="E20" s="540">
        <v>46.7</v>
      </c>
      <c r="F20" s="87">
        <v>51.82</v>
      </c>
      <c r="G20" s="540">
        <v>43.82</v>
      </c>
      <c r="H20" s="87">
        <v>26.28</v>
      </c>
      <c r="I20" s="540">
        <v>30.68</v>
      </c>
      <c r="J20" s="87">
        <v>48.55</v>
      </c>
      <c r="K20" s="540">
        <v>30.85</v>
      </c>
      <c r="L20" s="87">
        <v>39.340000000000003</v>
      </c>
      <c r="M20" s="540">
        <v>38.75</v>
      </c>
      <c r="N20" s="87">
        <v>61</v>
      </c>
      <c r="O20" s="540">
        <v>50.64</v>
      </c>
      <c r="P20" s="87">
        <v>49.34</v>
      </c>
      <c r="Q20" s="540">
        <v>51.02</v>
      </c>
      <c r="R20" s="87">
        <v>55.16</v>
      </c>
      <c r="S20" s="540">
        <v>54.77</v>
      </c>
      <c r="T20" s="541">
        <v>47.603750000000005</v>
      </c>
      <c r="U20" s="542">
        <f t="shared" si="0"/>
        <v>43.403749999999995</v>
      </c>
      <c r="V20" s="373">
        <f t="shared" si="1"/>
        <v>-4.2000000000000099</v>
      </c>
      <c r="W20" s="543">
        <v>0</v>
      </c>
      <c r="X20" s="544">
        <v>5</v>
      </c>
      <c r="Y20" s="545">
        <v>3</v>
      </c>
    </row>
    <row r="21" spans="1:35" ht="21" customHeight="1">
      <c r="A21" s="537">
        <v>12</v>
      </c>
      <c r="B21" s="538" t="s">
        <v>218</v>
      </c>
      <c r="C21" s="546" t="s">
        <v>219</v>
      </c>
      <c r="D21" s="87">
        <v>51</v>
      </c>
      <c r="E21" s="540">
        <v>42.17</v>
      </c>
      <c r="F21" s="87">
        <v>50.5</v>
      </c>
      <c r="G21" s="540">
        <v>42.83</v>
      </c>
      <c r="H21" s="87">
        <v>26.88</v>
      </c>
      <c r="I21" s="540">
        <v>29.38</v>
      </c>
      <c r="J21" s="87">
        <v>55.83</v>
      </c>
      <c r="K21" s="540">
        <v>33.33</v>
      </c>
      <c r="L21" s="87">
        <v>39.380000000000003</v>
      </c>
      <c r="M21" s="540">
        <v>31.71</v>
      </c>
      <c r="N21" s="87">
        <v>63.51</v>
      </c>
      <c r="O21" s="540">
        <v>53.33</v>
      </c>
      <c r="P21" s="87">
        <v>46.67</v>
      </c>
      <c r="Q21" s="540">
        <v>49.17</v>
      </c>
      <c r="R21" s="87">
        <v>50.33</v>
      </c>
      <c r="S21" s="540">
        <v>52.67</v>
      </c>
      <c r="T21" s="541">
        <v>48.012500000000003</v>
      </c>
      <c r="U21" s="542">
        <f t="shared" si="0"/>
        <v>41.823750000000004</v>
      </c>
      <c r="V21" s="373">
        <f t="shared" si="1"/>
        <v>-6.1887499999999989</v>
      </c>
      <c r="W21" s="543">
        <v>0</v>
      </c>
      <c r="X21" s="544">
        <v>2</v>
      </c>
      <c r="Y21" s="545">
        <v>0</v>
      </c>
    </row>
    <row r="22" spans="1:35" ht="21" customHeight="1">
      <c r="A22" s="537">
        <v>13</v>
      </c>
      <c r="B22" s="538" t="s">
        <v>226</v>
      </c>
      <c r="C22" s="539" t="s">
        <v>227</v>
      </c>
      <c r="D22" s="87">
        <v>49.44</v>
      </c>
      <c r="E22" s="540">
        <v>41.63</v>
      </c>
      <c r="F22" s="87">
        <v>54.48</v>
      </c>
      <c r="G22" s="540">
        <v>38.5</v>
      </c>
      <c r="H22" s="87">
        <v>34.200000000000003</v>
      </c>
      <c r="I22" s="540">
        <v>32.270000000000003</v>
      </c>
      <c r="J22" s="87">
        <v>48.8</v>
      </c>
      <c r="K22" s="540">
        <v>27.03</v>
      </c>
      <c r="L22" s="87">
        <v>42.6</v>
      </c>
      <c r="M22" s="540">
        <v>32.979999999999997</v>
      </c>
      <c r="N22" s="87">
        <v>68.150000000000006</v>
      </c>
      <c r="O22" s="540">
        <v>54.63</v>
      </c>
      <c r="P22" s="87">
        <v>46.6</v>
      </c>
      <c r="Q22" s="540">
        <v>49.69</v>
      </c>
      <c r="R22" s="87">
        <v>62.08</v>
      </c>
      <c r="S22" s="540">
        <v>53.75</v>
      </c>
      <c r="T22" s="541">
        <v>50.793749999999996</v>
      </c>
      <c r="U22" s="542">
        <f t="shared" si="0"/>
        <v>41.31</v>
      </c>
      <c r="V22" s="373">
        <f t="shared" si="1"/>
        <v>-9.4837499999999935</v>
      </c>
      <c r="W22" s="543">
        <v>0</v>
      </c>
      <c r="X22" s="544">
        <v>2</v>
      </c>
      <c r="Y22" s="545">
        <v>0</v>
      </c>
      <c r="Z22" s="284"/>
      <c r="AA22" s="284"/>
      <c r="AB22" s="284"/>
      <c r="AC22" s="2"/>
      <c r="AD22" s="2"/>
      <c r="AE22" s="2"/>
      <c r="AF22" s="2"/>
      <c r="AG22" s="2"/>
      <c r="AH22" s="2"/>
      <c r="AI22" s="2"/>
    </row>
    <row r="23" spans="1:35" ht="21" customHeight="1">
      <c r="A23" s="537">
        <v>14</v>
      </c>
      <c r="B23" s="538" t="s">
        <v>266</v>
      </c>
      <c r="C23" s="546" t="s">
        <v>267</v>
      </c>
      <c r="D23" s="87">
        <v>37.64</v>
      </c>
      <c r="E23" s="540">
        <v>37.56</v>
      </c>
      <c r="F23" s="87">
        <v>40.909999999999997</v>
      </c>
      <c r="G23" s="540">
        <v>39.56</v>
      </c>
      <c r="H23" s="87">
        <v>24.55</v>
      </c>
      <c r="I23" s="540">
        <v>27.78</v>
      </c>
      <c r="J23" s="87">
        <v>31.82</v>
      </c>
      <c r="K23" s="540">
        <v>28.33</v>
      </c>
      <c r="L23" s="87">
        <v>30.57</v>
      </c>
      <c r="M23" s="540">
        <v>30.28</v>
      </c>
      <c r="N23" s="87">
        <v>49.54</v>
      </c>
      <c r="O23" s="540">
        <v>46.22</v>
      </c>
      <c r="P23" s="87">
        <v>38.86</v>
      </c>
      <c r="Q23" s="540">
        <v>41.11</v>
      </c>
      <c r="R23" s="87">
        <v>48.91</v>
      </c>
      <c r="S23" s="540">
        <v>50.22</v>
      </c>
      <c r="T23" s="541">
        <v>37.849999999999994</v>
      </c>
      <c r="U23" s="542">
        <f t="shared" si="0"/>
        <v>37.632500000000007</v>
      </c>
      <c r="V23" s="373">
        <f t="shared" si="1"/>
        <v>-0.21749999999998693</v>
      </c>
      <c r="W23" s="543">
        <v>0</v>
      </c>
      <c r="X23" s="544">
        <v>0</v>
      </c>
      <c r="Y23" s="545">
        <v>0</v>
      </c>
    </row>
    <row r="24" spans="1:35" ht="21" customHeight="1">
      <c r="A24" s="548">
        <v>15</v>
      </c>
      <c r="B24" s="549" t="s">
        <v>264</v>
      </c>
      <c r="C24" s="550" t="s">
        <v>265</v>
      </c>
      <c r="D24" s="551">
        <v>26</v>
      </c>
      <c r="E24" s="552">
        <v>34.75</v>
      </c>
      <c r="F24" s="551">
        <v>37.33</v>
      </c>
      <c r="G24" s="552">
        <v>36.75</v>
      </c>
      <c r="H24" s="551">
        <v>23.33</v>
      </c>
      <c r="I24" s="552">
        <v>25.94</v>
      </c>
      <c r="J24" s="551">
        <v>36.67</v>
      </c>
      <c r="K24" s="552">
        <v>25.63</v>
      </c>
      <c r="L24" s="551">
        <v>32.5</v>
      </c>
      <c r="M24" s="552">
        <v>31.13</v>
      </c>
      <c r="N24" s="551">
        <v>44.13</v>
      </c>
      <c r="O24" s="552">
        <v>42</v>
      </c>
      <c r="P24" s="551">
        <v>43.33</v>
      </c>
      <c r="Q24" s="552">
        <v>41.25</v>
      </c>
      <c r="R24" s="551">
        <v>34.67</v>
      </c>
      <c r="S24" s="552">
        <v>53</v>
      </c>
      <c r="T24" s="553">
        <v>34.744999999999997</v>
      </c>
      <c r="U24" s="554">
        <f t="shared" si="0"/>
        <v>36.306249999999999</v>
      </c>
      <c r="V24" s="555">
        <f t="shared" si="1"/>
        <v>1.5612500000000011</v>
      </c>
      <c r="W24" s="556">
        <v>0</v>
      </c>
      <c r="X24" s="557">
        <v>1</v>
      </c>
      <c r="Y24" s="558">
        <v>0</v>
      </c>
    </row>
    <row r="25" spans="1:35" s="235" customFormat="1" ht="24.75" customHeight="1">
      <c r="A25" s="938" t="s">
        <v>387</v>
      </c>
      <c r="B25" s="938"/>
      <c r="C25" s="938"/>
      <c r="D25" s="559">
        <f>SUM(D10:D24)/15</f>
        <v>49.680666666666674</v>
      </c>
      <c r="E25" s="560">
        <f t="shared" ref="E25:U25" si="2">SUM(E10:E24)/15</f>
        <v>46.476000000000006</v>
      </c>
      <c r="F25" s="559">
        <f t="shared" si="2"/>
        <v>51.649333333333331</v>
      </c>
      <c r="G25" s="560">
        <f t="shared" si="2"/>
        <v>45.093333333333341</v>
      </c>
      <c r="H25" s="559">
        <f t="shared" si="2"/>
        <v>31.965999999999998</v>
      </c>
      <c r="I25" s="560">
        <f t="shared" si="2"/>
        <v>34.707333333333331</v>
      </c>
      <c r="J25" s="559">
        <f t="shared" si="2"/>
        <v>51.513333333333328</v>
      </c>
      <c r="K25" s="560">
        <f t="shared" si="2"/>
        <v>33.879333333333335</v>
      </c>
      <c r="L25" s="559">
        <f t="shared" si="2"/>
        <v>38.981333333333332</v>
      </c>
      <c r="M25" s="560">
        <f t="shared" si="2"/>
        <v>36.792666666666669</v>
      </c>
      <c r="N25" s="559">
        <f t="shared" si="2"/>
        <v>58.931999999999995</v>
      </c>
      <c r="O25" s="560">
        <f t="shared" si="2"/>
        <v>54.797333333333334</v>
      </c>
      <c r="P25" s="559">
        <f t="shared" si="2"/>
        <v>47.722000000000001</v>
      </c>
      <c r="Q25" s="560">
        <f t="shared" si="2"/>
        <v>52.642000000000003</v>
      </c>
      <c r="R25" s="559">
        <f t="shared" si="2"/>
        <v>55.581333333333333</v>
      </c>
      <c r="S25" s="560">
        <f t="shared" si="2"/>
        <v>58.171999999999997</v>
      </c>
      <c r="T25" s="561">
        <f t="shared" si="2"/>
        <v>48.253250000000008</v>
      </c>
      <c r="U25" s="560">
        <f t="shared" si="2"/>
        <v>45.32</v>
      </c>
      <c r="V25" s="562">
        <f>U25-T25</f>
        <v>-2.9332500000000081</v>
      </c>
      <c r="W25" s="939"/>
      <c r="X25" s="940"/>
      <c r="Y25" s="941"/>
      <c r="Z25" s="94"/>
      <c r="AA25" s="94"/>
      <c r="AB25" s="94"/>
      <c r="AC25" s="12"/>
      <c r="AD25" s="12"/>
      <c r="AE25" s="12"/>
      <c r="AF25" s="12"/>
      <c r="AG25" s="12"/>
      <c r="AH25" s="12"/>
      <c r="AI25" s="12"/>
    </row>
    <row r="26" spans="1:35" s="235" customFormat="1">
      <c r="A26" s="12"/>
      <c r="B26" s="108"/>
      <c r="C26" s="12"/>
      <c r="D26" s="109"/>
      <c r="E26" s="110"/>
      <c r="F26" s="109"/>
      <c r="G26" s="110"/>
      <c r="H26" s="109"/>
      <c r="I26" s="110"/>
      <c r="J26" s="109"/>
      <c r="K26" s="110"/>
      <c r="L26" s="109"/>
      <c r="M26" s="110"/>
      <c r="N26" s="109"/>
      <c r="O26" s="110"/>
      <c r="P26" s="109"/>
      <c r="Q26" s="110"/>
      <c r="R26" s="109"/>
      <c r="S26" s="110"/>
      <c r="T26" s="426"/>
      <c r="U26" s="110"/>
      <c r="Z26" s="94"/>
      <c r="AA26" s="94"/>
      <c r="AB26" s="94"/>
      <c r="AC26" s="12"/>
      <c r="AD26" s="12"/>
      <c r="AE26" s="12"/>
      <c r="AF26" s="12"/>
      <c r="AG26" s="12"/>
      <c r="AH26" s="12"/>
      <c r="AI26" s="12"/>
    </row>
    <row r="27" spans="1:35">
      <c r="T27" s="426"/>
    </row>
    <row r="28" spans="1:35">
      <c r="T28" s="426"/>
    </row>
    <row r="29" spans="1:35">
      <c r="T29" s="426"/>
    </row>
    <row r="30" spans="1:35" s="235" customFormat="1">
      <c r="A30" s="12"/>
      <c r="B30" s="108"/>
      <c r="C30" s="12"/>
      <c r="D30" s="109"/>
      <c r="E30" s="110"/>
      <c r="F30" s="109"/>
      <c r="G30" s="110"/>
      <c r="H30" s="109"/>
      <c r="I30" s="110"/>
      <c r="J30" s="109"/>
      <c r="K30" s="110"/>
      <c r="L30" s="109"/>
      <c r="M30" s="110"/>
      <c r="N30" s="109"/>
      <c r="O30" s="110"/>
      <c r="P30" s="109"/>
      <c r="Q30" s="110"/>
      <c r="R30" s="109"/>
      <c r="S30" s="110"/>
      <c r="T30" s="426"/>
      <c r="U30" s="110"/>
      <c r="Z30" s="94"/>
      <c r="AA30" s="94"/>
      <c r="AB30" s="94"/>
      <c r="AC30" s="12"/>
      <c r="AD30" s="12"/>
      <c r="AE30" s="12"/>
      <c r="AF30" s="12"/>
      <c r="AG30" s="12"/>
      <c r="AH30" s="12"/>
      <c r="AI30" s="12"/>
    </row>
    <row r="31" spans="1:35">
      <c r="T31" s="426"/>
    </row>
    <row r="32" spans="1:35">
      <c r="T32" s="426"/>
    </row>
    <row r="33" spans="1:35">
      <c r="T33" s="426"/>
    </row>
    <row r="34" spans="1:35">
      <c r="T34" s="426"/>
    </row>
    <row r="35" spans="1:35">
      <c r="T35" s="426"/>
    </row>
    <row r="36" spans="1:35" s="292" customFormat="1">
      <c r="A36" s="12"/>
      <c r="B36" s="108"/>
      <c r="C36" s="12"/>
      <c r="D36" s="109"/>
      <c r="E36" s="110"/>
      <c r="F36" s="109"/>
      <c r="G36" s="110"/>
      <c r="H36" s="109"/>
      <c r="I36" s="110"/>
      <c r="J36" s="109"/>
      <c r="K36" s="110"/>
      <c r="L36" s="109"/>
      <c r="M36" s="110"/>
      <c r="N36" s="109"/>
      <c r="O36" s="110"/>
      <c r="P36" s="109"/>
      <c r="Q36" s="110"/>
      <c r="R36" s="109"/>
      <c r="S36" s="110"/>
      <c r="T36" s="426"/>
      <c r="U36" s="110"/>
      <c r="V36" s="235"/>
      <c r="W36" s="235"/>
      <c r="X36" s="235"/>
      <c r="Y36" s="235"/>
      <c r="Z36" s="94"/>
      <c r="AA36" s="94"/>
      <c r="AB36" s="94"/>
      <c r="AC36" s="12"/>
      <c r="AD36" s="12"/>
      <c r="AE36" s="12"/>
      <c r="AF36" s="12"/>
      <c r="AG36" s="12"/>
      <c r="AH36" s="12"/>
      <c r="AI36" s="12"/>
    </row>
    <row r="37" spans="1:35" s="292" customFormat="1">
      <c r="A37" s="12"/>
      <c r="B37" s="108"/>
      <c r="C37" s="12"/>
      <c r="D37" s="109"/>
      <c r="E37" s="110"/>
      <c r="F37" s="109"/>
      <c r="G37" s="110"/>
      <c r="H37" s="109"/>
      <c r="I37" s="110"/>
      <c r="J37" s="109"/>
      <c r="K37" s="110"/>
      <c r="L37" s="109"/>
      <c r="M37" s="110"/>
      <c r="N37" s="109"/>
      <c r="O37" s="110"/>
      <c r="P37" s="109"/>
      <c r="Q37" s="110"/>
      <c r="R37" s="109"/>
      <c r="S37" s="110"/>
      <c r="T37" s="426"/>
      <c r="U37" s="110"/>
      <c r="V37" s="235"/>
      <c r="W37" s="235"/>
      <c r="X37" s="235"/>
      <c r="Y37" s="235"/>
      <c r="Z37" s="94"/>
      <c r="AA37" s="94"/>
      <c r="AB37" s="94"/>
      <c r="AC37" s="12"/>
      <c r="AD37" s="12"/>
      <c r="AE37" s="12"/>
      <c r="AF37" s="12"/>
      <c r="AG37" s="12"/>
      <c r="AH37" s="12"/>
      <c r="AI37" s="12"/>
    </row>
    <row r="38" spans="1:35" s="292" customFormat="1">
      <c r="A38" s="12"/>
      <c r="B38" s="108"/>
      <c r="C38" s="12"/>
      <c r="D38" s="109"/>
      <c r="E38" s="110"/>
      <c r="F38" s="109"/>
      <c r="G38" s="110"/>
      <c r="H38" s="109"/>
      <c r="I38" s="110"/>
      <c r="J38" s="109"/>
      <c r="K38" s="110"/>
      <c r="L38" s="109"/>
      <c r="M38" s="110"/>
      <c r="N38" s="109"/>
      <c r="O38" s="110"/>
      <c r="P38" s="109"/>
      <c r="Q38" s="110"/>
      <c r="R38" s="109"/>
      <c r="S38" s="110"/>
      <c r="T38" s="426"/>
      <c r="U38" s="110"/>
      <c r="V38" s="235"/>
      <c r="W38" s="235"/>
      <c r="X38" s="235"/>
      <c r="Y38" s="235"/>
      <c r="Z38" s="94"/>
      <c r="AA38" s="94"/>
      <c r="AB38" s="94"/>
      <c r="AC38" s="12"/>
      <c r="AD38" s="12"/>
      <c r="AE38" s="12"/>
      <c r="AF38" s="12"/>
      <c r="AG38" s="12"/>
      <c r="AH38" s="12"/>
      <c r="AI38" s="12"/>
    </row>
    <row r="39" spans="1:35" s="292" customFormat="1">
      <c r="A39" s="12"/>
      <c r="B39" s="108"/>
      <c r="C39" s="12"/>
      <c r="D39" s="109"/>
      <c r="E39" s="110"/>
      <c r="F39" s="109"/>
      <c r="G39" s="110"/>
      <c r="H39" s="109"/>
      <c r="I39" s="110"/>
      <c r="J39" s="109"/>
      <c r="K39" s="110"/>
      <c r="L39" s="109"/>
      <c r="M39" s="110"/>
      <c r="N39" s="109"/>
      <c r="O39" s="110"/>
      <c r="P39" s="109"/>
      <c r="Q39" s="110"/>
      <c r="R39" s="109"/>
      <c r="S39" s="110"/>
      <c r="U39" s="110"/>
      <c r="V39" s="235"/>
      <c r="W39" s="235"/>
      <c r="X39" s="235"/>
      <c r="Y39" s="235"/>
      <c r="Z39" s="94"/>
      <c r="AA39" s="94"/>
      <c r="AB39" s="94"/>
      <c r="AC39" s="12"/>
      <c r="AD39" s="12"/>
      <c r="AE39" s="12"/>
      <c r="AF39" s="12"/>
      <c r="AG39" s="12"/>
      <c r="AH39" s="12"/>
      <c r="AI39" s="12"/>
    </row>
    <row r="40" spans="1:35" s="292" customFormat="1">
      <c r="A40" s="12"/>
      <c r="B40" s="108"/>
      <c r="C40" s="12"/>
      <c r="D40" s="109"/>
      <c r="E40" s="110"/>
      <c r="F40" s="109"/>
      <c r="G40" s="110"/>
      <c r="H40" s="109"/>
      <c r="I40" s="110"/>
      <c r="J40" s="109"/>
      <c r="K40" s="110"/>
      <c r="L40" s="109"/>
      <c r="M40" s="110"/>
      <c r="N40" s="109"/>
      <c r="O40" s="110"/>
      <c r="P40" s="109"/>
      <c r="Q40" s="110"/>
      <c r="R40" s="109"/>
      <c r="S40" s="110"/>
      <c r="U40" s="110"/>
      <c r="V40" s="235"/>
      <c r="W40" s="235"/>
      <c r="X40" s="235"/>
      <c r="Y40" s="235"/>
      <c r="Z40" s="94"/>
      <c r="AA40" s="94"/>
      <c r="AB40" s="94"/>
      <c r="AC40" s="12"/>
      <c r="AD40" s="12"/>
      <c r="AE40" s="12"/>
      <c r="AF40" s="12"/>
      <c r="AG40" s="12"/>
      <c r="AH40" s="12"/>
      <c r="AI40" s="12"/>
    </row>
    <row r="41" spans="1:35" s="292" customFormat="1">
      <c r="A41" s="12"/>
      <c r="B41" s="108"/>
      <c r="C41" s="12"/>
      <c r="D41" s="109"/>
      <c r="E41" s="110"/>
      <c r="F41" s="109"/>
      <c r="G41" s="110"/>
      <c r="H41" s="109"/>
      <c r="I41" s="110"/>
      <c r="J41" s="109"/>
      <c r="K41" s="110"/>
      <c r="L41" s="109"/>
      <c r="M41" s="110"/>
      <c r="N41" s="109"/>
      <c r="O41" s="110"/>
      <c r="P41" s="109"/>
      <c r="Q41" s="110"/>
      <c r="R41" s="109"/>
      <c r="S41" s="110"/>
      <c r="U41" s="110"/>
      <c r="V41" s="235"/>
      <c r="W41" s="235"/>
      <c r="X41" s="235"/>
      <c r="Y41" s="235"/>
      <c r="Z41" s="94"/>
      <c r="AA41" s="94"/>
      <c r="AB41" s="94"/>
      <c r="AC41" s="12"/>
      <c r="AD41" s="12"/>
      <c r="AE41" s="12"/>
      <c r="AF41" s="12"/>
      <c r="AG41" s="12"/>
      <c r="AH41" s="12"/>
      <c r="AI41" s="12"/>
    </row>
    <row r="42" spans="1:35" s="292" customFormat="1">
      <c r="A42" s="12"/>
      <c r="B42" s="108"/>
      <c r="C42" s="12"/>
      <c r="D42" s="109"/>
      <c r="E42" s="110"/>
      <c r="F42" s="109"/>
      <c r="G42" s="110"/>
      <c r="H42" s="109"/>
      <c r="I42" s="110"/>
      <c r="J42" s="109"/>
      <c r="K42" s="110"/>
      <c r="L42" s="109"/>
      <c r="M42" s="110"/>
      <c r="N42" s="109"/>
      <c r="O42" s="110"/>
      <c r="P42" s="109"/>
      <c r="Q42" s="110"/>
      <c r="R42" s="109"/>
      <c r="S42" s="110"/>
      <c r="U42" s="110"/>
      <c r="V42" s="235"/>
      <c r="W42" s="235"/>
      <c r="X42" s="235"/>
      <c r="Y42" s="235"/>
      <c r="Z42" s="94"/>
      <c r="AA42" s="94"/>
      <c r="AB42" s="94"/>
      <c r="AC42" s="12"/>
      <c r="AD42" s="12"/>
      <c r="AE42" s="12"/>
      <c r="AF42" s="12"/>
      <c r="AG42" s="12"/>
      <c r="AH42" s="12"/>
      <c r="AI42" s="12"/>
    </row>
    <row r="43" spans="1:35" s="292" customFormat="1">
      <c r="A43" s="12"/>
      <c r="B43" s="108"/>
      <c r="C43" s="12"/>
      <c r="D43" s="109"/>
      <c r="E43" s="110"/>
      <c r="F43" s="109"/>
      <c r="G43" s="110"/>
      <c r="H43" s="109"/>
      <c r="I43" s="110"/>
      <c r="J43" s="109"/>
      <c r="K43" s="110"/>
      <c r="L43" s="109"/>
      <c r="M43" s="110"/>
      <c r="N43" s="109"/>
      <c r="O43" s="110"/>
      <c r="P43" s="109"/>
      <c r="Q43" s="110"/>
      <c r="R43" s="109"/>
      <c r="S43" s="110"/>
      <c r="U43" s="110"/>
      <c r="V43" s="235"/>
      <c r="W43" s="235"/>
      <c r="X43" s="235"/>
      <c r="Y43" s="235"/>
      <c r="Z43" s="94"/>
      <c r="AA43" s="94"/>
      <c r="AB43" s="94"/>
      <c r="AC43" s="12"/>
      <c r="AD43" s="12"/>
      <c r="AE43" s="12"/>
      <c r="AF43" s="12"/>
      <c r="AG43" s="12"/>
      <c r="AH43" s="12"/>
      <c r="AI43" s="12"/>
    </row>
  </sheetData>
  <mergeCells count="18">
    <mergeCell ref="A1:Y1"/>
    <mergeCell ref="A2:Y2"/>
    <mergeCell ref="A3:Y3"/>
    <mergeCell ref="A4:Y4"/>
    <mergeCell ref="A5:A6"/>
    <mergeCell ref="C5:C6"/>
    <mergeCell ref="D5:E5"/>
    <mergeCell ref="F5:G5"/>
    <mergeCell ref="H5:I5"/>
    <mergeCell ref="J5:K5"/>
    <mergeCell ref="A25:C25"/>
    <mergeCell ref="W25:Y25"/>
    <mergeCell ref="L5:M5"/>
    <mergeCell ref="N5:O5"/>
    <mergeCell ref="P5:Q5"/>
    <mergeCell ref="R5:S5"/>
    <mergeCell ref="T5:U5"/>
    <mergeCell ref="W5:Y5"/>
  </mergeCells>
  <pageMargins left="0.39370078740157483" right="0.19685039370078741" top="1.0236220472440944" bottom="0.31496062992125984" header="0.31496062992125984" footer="0.31496062992125984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15</vt:i4>
      </vt:variant>
    </vt:vector>
  </HeadingPairs>
  <TitlesOfParts>
    <vt:vector size="34" baseType="lpstr">
      <vt:lpstr>นำเสนอวิเคราะห์ตามขนาดโรงเรียน</vt:lpstr>
      <vt:lpstr>สรุปเปรียบเทียบ8สาระ</vt:lpstr>
      <vt:lpstr>1.สรุป นฐ.1 55</vt:lpstr>
      <vt:lpstr>2.เรียงเฉลี่ย 8 กลุ่มสาระ</vt:lpstr>
      <vt:lpstr>3.เรียงเฉลี่ยเพิ่มลด</vt:lpstr>
      <vt:lpstr>4.เรียงรายวิชา </vt:lpstr>
      <vt:lpstr>5.สรุปกลุ่ม</vt:lpstr>
      <vt:lpstr>6.สรุป 55 รายกลุ่ม</vt:lpstr>
      <vt:lpstr>7.บูรพาศึกษา</vt:lpstr>
      <vt:lpstr>8.พระปฐมเจดีย์</vt:lpstr>
      <vt:lpstr>9.เมืองนครปฐม</vt:lpstr>
      <vt:lpstr>10.ปฐมนคร</vt:lpstr>
      <vt:lpstr>11.กำแพงแสน1</vt:lpstr>
      <vt:lpstr>12.กำแพงแสน2</vt:lpstr>
      <vt:lpstr>13.กำแพงแสน3</vt:lpstr>
      <vt:lpstr>14.กำแพงแสน4</vt:lpstr>
      <vt:lpstr>15.บ้านหลวง</vt:lpstr>
      <vt:lpstr>16.ดอนตูม</vt:lpstr>
      <vt:lpstr>17.ราษฎร์พัฒนา55</vt:lpstr>
      <vt:lpstr>'10.ปฐมนคร'!Print_Titles</vt:lpstr>
      <vt:lpstr>'11.กำแพงแสน1'!Print_Titles</vt:lpstr>
      <vt:lpstr>'12.กำแพงแสน2'!Print_Titles</vt:lpstr>
      <vt:lpstr>'13.กำแพงแสน3'!Print_Titles</vt:lpstr>
      <vt:lpstr>'14.กำแพงแสน4'!Print_Titles</vt:lpstr>
      <vt:lpstr>'15.บ้านหลวง'!Print_Titles</vt:lpstr>
      <vt:lpstr>'16.ดอนตูม'!Print_Titles</vt:lpstr>
      <vt:lpstr>'2.เรียงเฉลี่ย 8 กลุ่มสาระ'!Print_Titles</vt:lpstr>
      <vt:lpstr>'3.เรียงเฉลี่ยเพิ่มลด'!Print_Titles</vt:lpstr>
      <vt:lpstr>'4.เรียงรายวิชา '!Print_Titles</vt:lpstr>
      <vt:lpstr>'5.สรุปกลุ่ม'!Print_Titles</vt:lpstr>
      <vt:lpstr>'7.บูรพาศึกษา'!Print_Titles</vt:lpstr>
      <vt:lpstr>'8.พระปฐมเจดีย์'!Print_Titles</vt:lpstr>
      <vt:lpstr>'9.เมืองนครปฐม'!Print_Titles</vt:lpstr>
      <vt:lpstr>นำเสนอวิเคราะห์ตามขนาดโรงเรียน!Print_Titles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</dc:creator>
  <cp:lastModifiedBy>plordon</cp:lastModifiedBy>
  <cp:lastPrinted>2013-04-09T07:42:41Z</cp:lastPrinted>
  <dcterms:created xsi:type="dcterms:W3CDTF">2013-03-29T08:13:23Z</dcterms:created>
  <dcterms:modified xsi:type="dcterms:W3CDTF">2013-04-11T22:10:02Z</dcterms:modified>
</cp:coreProperties>
</file>